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msmlrv-my.sharepoint.com/personal/irma_zabeloviciene_smsm_lt/Documents/Darbalaukis/dokumentai/1 mokymosi kreditas/"/>
    </mc:Choice>
  </mc:AlternateContent>
  <xr:revisionPtr revIDLastSave="48" documentId="8_{4C26D6BE-D26F-4694-90EB-474F81E86CDB}" xr6:coauthVersionLast="47" xr6:coauthVersionMax="47" xr10:uidLastSave="{CACD8BE2-1EE2-42C0-AB11-2B3B9FB12AA3}"/>
  <bookViews>
    <workbookView xWindow="-105" yWindow="0" windowWidth="14610" windowHeight="15585" tabRatio="757" activeTab="1" xr2:uid="{00000000-000D-0000-FFFF-FFFF00000000}"/>
  </bookViews>
  <sheets>
    <sheet name="Kredito PM lėšos nuo 2026" sheetId="7" r:id="rId1"/>
    <sheet name="Lėšų apskaičiavimas nuo 2026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7" i="6" l="1"/>
  <c r="B76" i="6"/>
  <c r="B75" i="6"/>
  <c r="B74" i="6"/>
  <c r="G75" i="6"/>
  <c r="B16" i="6"/>
  <c r="L24" i="6"/>
  <c r="K24" i="6"/>
  <c r="Q25" i="6" l="1"/>
  <c r="Q94" i="6" l="1"/>
  <c r="O94" i="6"/>
  <c r="L94" i="6"/>
  <c r="M94" i="6" s="1"/>
  <c r="K94" i="6"/>
  <c r="H94" i="6"/>
  <c r="E94" i="6"/>
  <c r="B94" i="6"/>
  <c r="D94" i="6" s="1"/>
  <c r="Q93" i="6"/>
  <c r="O93" i="6"/>
  <c r="L93" i="6"/>
  <c r="K93" i="6"/>
  <c r="H93" i="6"/>
  <c r="I93" i="6" s="1"/>
  <c r="E93" i="6"/>
  <c r="G93" i="6" s="1"/>
  <c r="B93" i="6"/>
  <c r="Q91" i="6"/>
  <c r="O91" i="6"/>
  <c r="L91" i="6"/>
  <c r="M91" i="6" s="1"/>
  <c r="K91" i="6"/>
  <c r="H91" i="6"/>
  <c r="E91" i="6"/>
  <c r="F91" i="6" s="1"/>
  <c r="B91" i="6"/>
  <c r="C91" i="6" s="1"/>
  <c r="Q90" i="6"/>
  <c r="O90" i="6"/>
  <c r="L90" i="6"/>
  <c r="N90" i="6" s="1"/>
  <c r="K90" i="6"/>
  <c r="H90" i="6"/>
  <c r="I90" i="6" s="1"/>
  <c r="E90" i="6"/>
  <c r="G90" i="6" s="1"/>
  <c r="B90" i="6"/>
  <c r="C90" i="6" s="1"/>
  <c r="Q89" i="6"/>
  <c r="O89" i="6"/>
  <c r="L89" i="6"/>
  <c r="K89" i="6"/>
  <c r="H89" i="6"/>
  <c r="I89" i="6" s="1"/>
  <c r="E89" i="6"/>
  <c r="G89" i="6" s="1"/>
  <c r="B89" i="6"/>
  <c r="C89" i="6" s="1"/>
  <c r="Q87" i="6"/>
  <c r="O87" i="6"/>
  <c r="L87" i="6"/>
  <c r="K87" i="6"/>
  <c r="H87" i="6"/>
  <c r="I87" i="6" s="1"/>
  <c r="E87" i="6"/>
  <c r="G87" i="6" s="1"/>
  <c r="B87" i="6"/>
  <c r="D87" i="6" s="1"/>
  <c r="Q86" i="6"/>
  <c r="O86" i="6"/>
  <c r="L86" i="6"/>
  <c r="K86" i="6"/>
  <c r="I86" i="6"/>
  <c r="H86" i="6"/>
  <c r="J86" i="6" s="1"/>
  <c r="E86" i="6"/>
  <c r="F86" i="6" s="1"/>
  <c r="B86" i="6"/>
  <c r="D86" i="6" s="1"/>
  <c r="Q85" i="6"/>
  <c r="O85" i="6"/>
  <c r="L85" i="6"/>
  <c r="N85" i="6" s="1"/>
  <c r="K85" i="6"/>
  <c r="H85" i="6"/>
  <c r="J85" i="6" s="1"/>
  <c r="E85" i="6"/>
  <c r="B85" i="6"/>
  <c r="C85" i="6" s="1"/>
  <c r="Q84" i="6"/>
  <c r="O84" i="6"/>
  <c r="L84" i="6"/>
  <c r="N84" i="6" s="1"/>
  <c r="K84" i="6"/>
  <c r="H84" i="6"/>
  <c r="J84" i="6" s="1"/>
  <c r="E84" i="6"/>
  <c r="B84" i="6"/>
  <c r="D84" i="6" s="1"/>
  <c r="Q83" i="6"/>
  <c r="O83" i="6"/>
  <c r="L83" i="6"/>
  <c r="K83" i="6"/>
  <c r="H83" i="6"/>
  <c r="I83" i="6" s="1"/>
  <c r="E83" i="6"/>
  <c r="G83" i="6" s="1"/>
  <c r="B83" i="6"/>
  <c r="C83" i="6" s="1"/>
  <c r="Q82" i="6"/>
  <c r="O82" i="6"/>
  <c r="L82" i="6"/>
  <c r="M82" i="6" s="1"/>
  <c r="K82" i="6"/>
  <c r="H82" i="6"/>
  <c r="E82" i="6"/>
  <c r="F82" i="6" s="1"/>
  <c r="B82" i="6"/>
  <c r="D82" i="6" s="1"/>
  <c r="Q81" i="6"/>
  <c r="O81" i="6"/>
  <c r="L81" i="6"/>
  <c r="N81" i="6" s="1"/>
  <c r="K81" i="6"/>
  <c r="H81" i="6"/>
  <c r="I81" i="6" s="1"/>
  <c r="E81" i="6"/>
  <c r="G81" i="6" s="1"/>
  <c r="B81" i="6"/>
  <c r="C81" i="6" s="1"/>
  <c r="Q80" i="6"/>
  <c r="O80" i="6"/>
  <c r="L80" i="6"/>
  <c r="N80" i="6" s="1"/>
  <c r="K80" i="6"/>
  <c r="H80" i="6"/>
  <c r="I80" i="6" s="1"/>
  <c r="E80" i="6"/>
  <c r="F80" i="6" s="1"/>
  <c r="B80" i="6"/>
  <c r="C80" i="6" s="1"/>
  <c r="Q78" i="6"/>
  <c r="O78" i="6"/>
  <c r="L78" i="6"/>
  <c r="N78" i="6" s="1"/>
  <c r="K78" i="6"/>
  <c r="H78" i="6"/>
  <c r="J78" i="6" s="1"/>
  <c r="E78" i="6"/>
  <c r="B78" i="6"/>
  <c r="C78" i="6" s="1"/>
  <c r="P77" i="6"/>
  <c r="P76" i="6"/>
  <c r="P75" i="6"/>
  <c r="Q74" i="6"/>
  <c r="O74" i="6"/>
  <c r="L74" i="6"/>
  <c r="L77" i="6" s="1"/>
  <c r="K74" i="6"/>
  <c r="K76" i="6" s="1"/>
  <c r="H74" i="6"/>
  <c r="E74" i="6"/>
  <c r="F74" i="6" s="1"/>
  <c r="Q73" i="6"/>
  <c r="O73" i="6"/>
  <c r="L73" i="6"/>
  <c r="N73" i="6" s="1"/>
  <c r="K73" i="6"/>
  <c r="H73" i="6"/>
  <c r="I73" i="6" s="1"/>
  <c r="E73" i="6"/>
  <c r="G73" i="6" s="1"/>
  <c r="B73" i="6"/>
  <c r="Q71" i="6"/>
  <c r="O71" i="6"/>
  <c r="L71" i="6"/>
  <c r="M71" i="6" s="1"/>
  <c r="K71" i="6"/>
  <c r="H71" i="6"/>
  <c r="I71" i="6" s="1"/>
  <c r="E71" i="6"/>
  <c r="G71" i="6" s="1"/>
  <c r="B71" i="6"/>
  <c r="Q70" i="6"/>
  <c r="O70" i="6"/>
  <c r="L70" i="6"/>
  <c r="M70" i="6" s="1"/>
  <c r="K70" i="6"/>
  <c r="H70" i="6"/>
  <c r="E70" i="6"/>
  <c r="G70" i="6" s="1"/>
  <c r="B70" i="6"/>
  <c r="D70" i="6" s="1"/>
  <c r="Q69" i="6"/>
  <c r="O69" i="6"/>
  <c r="L69" i="6"/>
  <c r="N69" i="6" s="1"/>
  <c r="K69" i="6"/>
  <c r="H69" i="6"/>
  <c r="J69" i="6" s="1"/>
  <c r="E69" i="6"/>
  <c r="B69" i="6"/>
  <c r="C69" i="6" s="1"/>
  <c r="Q68" i="6"/>
  <c r="O68" i="6"/>
  <c r="L68" i="6"/>
  <c r="N68" i="6" s="1"/>
  <c r="K68" i="6"/>
  <c r="H68" i="6"/>
  <c r="E68" i="6"/>
  <c r="B68" i="6"/>
  <c r="C68" i="6" s="1"/>
  <c r="Q66" i="6"/>
  <c r="O66" i="6"/>
  <c r="L66" i="6"/>
  <c r="N66" i="6" s="1"/>
  <c r="K66" i="6"/>
  <c r="H66" i="6"/>
  <c r="J66" i="6" s="1"/>
  <c r="E66" i="6"/>
  <c r="B66" i="6"/>
  <c r="D66" i="6" s="1"/>
  <c r="Q65" i="6"/>
  <c r="O65" i="6"/>
  <c r="L65" i="6"/>
  <c r="M65" i="6" s="1"/>
  <c r="K65" i="6"/>
  <c r="H65" i="6"/>
  <c r="I65" i="6" s="1"/>
  <c r="E65" i="6"/>
  <c r="G65" i="6" s="1"/>
  <c r="B65" i="6"/>
  <c r="Q64" i="6"/>
  <c r="O64" i="6"/>
  <c r="L64" i="6"/>
  <c r="N64" i="6" s="1"/>
  <c r="K64" i="6"/>
  <c r="H64" i="6"/>
  <c r="E64" i="6"/>
  <c r="F64" i="6" s="1"/>
  <c r="B64" i="6"/>
  <c r="C64" i="6" s="1"/>
  <c r="Q62" i="6"/>
  <c r="O62" i="6"/>
  <c r="L62" i="6"/>
  <c r="K62" i="6"/>
  <c r="H62" i="6"/>
  <c r="E62" i="6"/>
  <c r="G62" i="6" s="1"/>
  <c r="B62" i="6"/>
  <c r="Q61" i="6"/>
  <c r="O61" i="6"/>
  <c r="L61" i="6"/>
  <c r="N61" i="6" s="1"/>
  <c r="K61" i="6"/>
  <c r="H61" i="6"/>
  <c r="I61" i="6" s="1"/>
  <c r="E61" i="6"/>
  <c r="G61" i="6" s="1"/>
  <c r="B61" i="6"/>
  <c r="Q59" i="6"/>
  <c r="O59" i="6"/>
  <c r="L59" i="6"/>
  <c r="M59" i="6" s="1"/>
  <c r="K59" i="6"/>
  <c r="H59" i="6"/>
  <c r="E59" i="6"/>
  <c r="G59" i="6" s="1"/>
  <c r="B59" i="6"/>
  <c r="C59" i="6" s="1"/>
  <c r="Q58" i="6"/>
  <c r="O58" i="6"/>
  <c r="L58" i="6"/>
  <c r="N58" i="6" s="1"/>
  <c r="K58" i="6"/>
  <c r="H58" i="6"/>
  <c r="J58" i="6" s="1"/>
  <c r="E58" i="6"/>
  <c r="B58" i="6"/>
  <c r="D58" i="6" s="1"/>
  <c r="Q57" i="6"/>
  <c r="O57" i="6"/>
  <c r="L57" i="6"/>
  <c r="K57" i="6"/>
  <c r="H57" i="6"/>
  <c r="X57" i="6" s="1"/>
  <c r="AG57" i="6" s="1"/>
  <c r="E57" i="6"/>
  <c r="B57" i="6"/>
  <c r="C57" i="6" s="1"/>
  <c r="Q56" i="6"/>
  <c r="O56" i="6"/>
  <c r="L56" i="6"/>
  <c r="N56" i="6" s="1"/>
  <c r="K56" i="6"/>
  <c r="H56" i="6"/>
  <c r="I56" i="6" s="1"/>
  <c r="E56" i="6"/>
  <c r="B56" i="6"/>
  <c r="D56" i="6" s="1"/>
  <c r="Q55" i="6"/>
  <c r="O55" i="6"/>
  <c r="L55" i="6"/>
  <c r="M55" i="6" s="1"/>
  <c r="K55" i="6"/>
  <c r="H55" i="6"/>
  <c r="I55" i="6" s="1"/>
  <c r="E55" i="6"/>
  <c r="F55" i="6" s="1"/>
  <c r="B55" i="6"/>
  <c r="Q53" i="6"/>
  <c r="O53" i="6"/>
  <c r="L53" i="6"/>
  <c r="N53" i="6" s="1"/>
  <c r="K53" i="6"/>
  <c r="H53" i="6"/>
  <c r="E53" i="6"/>
  <c r="F53" i="6" s="1"/>
  <c r="B53" i="6"/>
  <c r="C53" i="6" s="1"/>
  <c r="Q52" i="6"/>
  <c r="O52" i="6"/>
  <c r="L52" i="6"/>
  <c r="K52" i="6"/>
  <c r="H52" i="6"/>
  <c r="E52" i="6"/>
  <c r="G52" i="6" s="1"/>
  <c r="B52" i="6"/>
  <c r="Q50" i="6"/>
  <c r="O50" i="6"/>
  <c r="L50" i="6"/>
  <c r="N50" i="6" s="1"/>
  <c r="K50" i="6"/>
  <c r="H50" i="6"/>
  <c r="J50" i="6" s="1"/>
  <c r="E50" i="6"/>
  <c r="F50" i="6" s="1"/>
  <c r="B50" i="6"/>
  <c r="Q49" i="6"/>
  <c r="O49" i="6"/>
  <c r="L49" i="6"/>
  <c r="M49" i="6" s="1"/>
  <c r="K49" i="6"/>
  <c r="H49" i="6"/>
  <c r="E49" i="6"/>
  <c r="G49" i="6" s="1"/>
  <c r="B49" i="6"/>
  <c r="D49" i="6" s="1"/>
  <c r="Q48" i="6"/>
  <c r="O48" i="6"/>
  <c r="L48" i="6"/>
  <c r="N48" i="6" s="1"/>
  <c r="K48" i="6"/>
  <c r="H48" i="6"/>
  <c r="J48" i="6" s="1"/>
  <c r="E48" i="6"/>
  <c r="B48" i="6"/>
  <c r="C48" i="6" s="1"/>
  <c r="Q47" i="6"/>
  <c r="O47" i="6"/>
  <c r="N47" i="6"/>
  <c r="M47" i="6"/>
  <c r="L47" i="6"/>
  <c r="K47" i="6"/>
  <c r="H47" i="6"/>
  <c r="E47" i="6"/>
  <c r="B47" i="6"/>
  <c r="Q46" i="6"/>
  <c r="O46" i="6"/>
  <c r="L46" i="6"/>
  <c r="N46" i="6" s="1"/>
  <c r="K46" i="6"/>
  <c r="H46" i="6"/>
  <c r="E46" i="6"/>
  <c r="F46" i="6" s="1"/>
  <c r="B46" i="6"/>
  <c r="Q44" i="6"/>
  <c r="O44" i="6"/>
  <c r="L44" i="6"/>
  <c r="N44" i="6" s="1"/>
  <c r="K44" i="6"/>
  <c r="H44" i="6"/>
  <c r="I44" i="6" s="1"/>
  <c r="E44" i="6"/>
  <c r="F44" i="6" s="1"/>
  <c r="B44" i="6"/>
  <c r="Q43" i="6"/>
  <c r="O43" i="6"/>
  <c r="L43" i="6"/>
  <c r="K43" i="6"/>
  <c r="H43" i="6"/>
  <c r="E43" i="6"/>
  <c r="G43" i="6" s="1"/>
  <c r="B43" i="6"/>
  <c r="Q42" i="6"/>
  <c r="O42" i="6"/>
  <c r="L42" i="6"/>
  <c r="N42" i="6" s="1"/>
  <c r="K42" i="6"/>
  <c r="H42" i="6"/>
  <c r="E42" i="6"/>
  <c r="B42" i="6"/>
  <c r="D42" i="6" s="1"/>
  <c r="Q41" i="6"/>
  <c r="O41" i="6"/>
  <c r="L41" i="6"/>
  <c r="N41" i="6" s="1"/>
  <c r="K41" i="6"/>
  <c r="H41" i="6"/>
  <c r="J41" i="6" s="1"/>
  <c r="E41" i="6"/>
  <c r="F41" i="6" s="1"/>
  <c r="B41" i="6"/>
  <c r="Q40" i="6"/>
  <c r="O40" i="6"/>
  <c r="L40" i="6"/>
  <c r="K40" i="6"/>
  <c r="H40" i="6"/>
  <c r="J40" i="6" s="1"/>
  <c r="E40" i="6"/>
  <c r="F40" i="6" s="1"/>
  <c r="B40" i="6"/>
  <c r="C40" i="6" s="1"/>
  <c r="Q39" i="6"/>
  <c r="O39" i="6"/>
  <c r="L39" i="6"/>
  <c r="K39" i="6"/>
  <c r="H39" i="6"/>
  <c r="E39" i="6"/>
  <c r="F39" i="6" s="1"/>
  <c r="B39" i="6"/>
  <c r="C39" i="6" s="1"/>
  <c r="Q38" i="6"/>
  <c r="O38" i="6"/>
  <c r="L38" i="6"/>
  <c r="N38" i="6" s="1"/>
  <c r="K38" i="6"/>
  <c r="H38" i="6"/>
  <c r="I38" i="6" s="1"/>
  <c r="E38" i="6"/>
  <c r="B38" i="6"/>
  <c r="C38" i="6" s="1"/>
  <c r="Q37" i="6"/>
  <c r="O37" i="6"/>
  <c r="L37" i="6"/>
  <c r="N37" i="6" s="1"/>
  <c r="K37" i="6"/>
  <c r="H37" i="6"/>
  <c r="J37" i="6" s="1"/>
  <c r="E37" i="6"/>
  <c r="F37" i="6" s="1"/>
  <c r="B37" i="6"/>
  <c r="D37" i="6" s="1"/>
  <c r="Q36" i="6"/>
  <c r="O36" i="6"/>
  <c r="L36" i="6"/>
  <c r="N36" i="6" s="1"/>
  <c r="K36" i="6"/>
  <c r="H36" i="6"/>
  <c r="E36" i="6"/>
  <c r="G36" i="6" s="1"/>
  <c r="B36" i="6"/>
  <c r="D36" i="6" s="1"/>
  <c r="Q34" i="6"/>
  <c r="O34" i="6"/>
  <c r="L34" i="6"/>
  <c r="N34" i="6" s="1"/>
  <c r="K34" i="6"/>
  <c r="H34" i="6"/>
  <c r="I34" i="6" s="1"/>
  <c r="E34" i="6"/>
  <c r="B34" i="6"/>
  <c r="C34" i="6" s="1"/>
  <c r="Q33" i="6"/>
  <c r="O33" i="6"/>
  <c r="L33" i="6"/>
  <c r="M33" i="6" s="1"/>
  <c r="K33" i="6"/>
  <c r="H33" i="6"/>
  <c r="I33" i="6" s="1"/>
  <c r="E33" i="6"/>
  <c r="F33" i="6" s="1"/>
  <c r="B33" i="6"/>
  <c r="Q31" i="6"/>
  <c r="O31" i="6"/>
  <c r="L31" i="6"/>
  <c r="M31" i="6" s="1"/>
  <c r="K31" i="6"/>
  <c r="H31" i="6"/>
  <c r="I31" i="6" s="1"/>
  <c r="E31" i="6"/>
  <c r="F31" i="6" s="1"/>
  <c r="B31" i="6"/>
  <c r="Q30" i="6"/>
  <c r="O30" i="6"/>
  <c r="L30" i="6"/>
  <c r="N30" i="6" s="1"/>
  <c r="K30" i="6"/>
  <c r="H30" i="6"/>
  <c r="G30" i="6"/>
  <c r="E30" i="6"/>
  <c r="F30" i="6" s="1"/>
  <c r="B30" i="6"/>
  <c r="C30" i="6" s="1"/>
  <c r="Q29" i="6"/>
  <c r="O29" i="6"/>
  <c r="L29" i="6"/>
  <c r="N29" i="6" s="1"/>
  <c r="K29" i="6"/>
  <c r="H29" i="6"/>
  <c r="I29" i="6" s="1"/>
  <c r="E29" i="6"/>
  <c r="B29" i="6"/>
  <c r="C29" i="6" s="1"/>
  <c r="Q28" i="6"/>
  <c r="O28" i="6"/>
  <c r="L28" i="6"/>
  <c r="N28" i="6" s="1"/>
  <c r="K28" i="6"/>
  <c r="H28" i="6"/>
  <c r="I28" i="6" s="1"/>
  <c r="E28" i="6"/>
  <c r="F28" i="6" s="1"/>
  <c r="B28" i="6"/>
  <c r="Q26" i="6"/>
  <c r="O26" i="6"/>
  <c r="L26" i="6"/>
  <c r="M26" i="6" s="1"/>
  <c r="K26" i="6"/>
  <c r="H26" i="6"/>
  <c r="I26" i="6" s="1"/>
  <c r="E26" i="6"/>
  <c r="G26" i="6" s="1"/>
  <c r="B26" i="6"/>
  <c r="O25" i="6"/>
  <c r="L25" i="6"/>
  <c r="N25" i="6" s="1"/>
  <c r="K25" i="6"/>
  <c r="H25" i="6"/>
  <c r="E25" i="6"/>
  <c r="F25" i="6" s="1"/>
  <c r="B25" i="6"/>
  <c r="D25" i="6" s="1"/>
  <c r="Q24" i="6"/>
  <c r="O24" i="6"/>
  <c r="N24" i="6"/>
  <c r="H24" i="6"/>
  <c r="I24" i="6" s="1"/>
  <c r="E24" i="6"/>
  <c r="U24" i="6" s="1"/>
  <c r="AD24" i="6" s="1"/>
  <c r="B24" i="6"/>
  <c r="C24" i="6" s="1"/>
  <c r="B18" i="6"/>
  <c r="B17" i="6"/>
  <c r="E76" i="6" s="1"/>
  <c r="X47" i="6" l="1"/>
  <c r="AG47" i="6" s="1"/>
  <c r="T24" i="6"/>
  <c r="R24" i="6"/>
  <c r="R47" i="6"/>
  <c r="AA47" i="6" s="1"/>
  <c r="O76" i="6"/>
  <c r="O77" i="6"/>
  <c r="O75" i="6"/>
  <c r="T25" i="6"/>
  <c r="AC25" i="6" s="1"/>
  <c r="M80" i="6"/>
  <c r="X94" i="6"/>
  <c r="AG94" i="6" s="1"/>
  <c r="N59" i="6"/>
  <c r="U34" i="6"/>
  <c r="AD34" i="6" s="1"/>
  <c r="N94" i="6"/>
  <c r="W94" i="6" s="1"/>
  <c r="AF94" i="6" s="1"/>
  <c r="N49" i="6"/>
  <c r="W49" i="6" s="1"/>
  <c r="AF49" i="6" s="1"/>
  <c r="X42" i="6"/>
  <c r="AG42" i="6" s="1"/>
  <c r="X68" i="6"/>
  <c r="AG68" i="6" s="1"/>
  <c r="G80" i="6"/>
  <c r="G53" i="6"/>
  <c r="F59" i="6"/>
  <c r="J61" i="6"/>
  <c r="G82" i="6"/>
  <c r="X61" i="6"/>
  <c r="AG61" i="6" s="1"/>
  <c r="J68" i="6"/>
  <c r="Z68" i="6" s="1"/>
  <c r="AI68" i="6" s="1"/>
  <c r="X89" i="6"/>
  <c r="AG89" i="6" s="1"/>
  <c r="Z61" i="6"/>
  <c r="AI61" i="6" s="1"/>
  <c r="J89" i="6"/>
  <c r="J56" i="6"/>
  <c r="Z56" i="6" s="1"/>
  <c r="AI56" i="6" s="1"/>
  <c r="J87" i="6"/>
  <c r="G39" i="6"/>
  <c r="I66" i="6"/>
  <c r="G55" i="6"/>
  <c r="F90" i="6"/>
  <c r="W66" i="6"/>
  <c r="AF66" i="6" s="1"/>
  <c r="D69" i="6"/>
  <c r="T69" i="6" s="1"/>
  <c r="AC69" i="6" s="1"/>
  <c r="I50" i="6"/>
  <c r="G31" i="6"/>
  <c r="J33" i="6"/>
  <c r="G40" i="6"/>
  <c r="J44" i="6"/>
  <c r="Z44" i="6" s="1"/>
  <c r="AI44" i="6" s="1"/>
  <c r="I57" i="6"/>
  <c r="F70" i="6"/>
  <c r="J80" i="6"/>
  <c r="Z80" i="6" s="1"/>
  <c r="AI80" i="6" s="1"/>
  <c r="G86" i="6"/>
  <c r="I41" i="6"/>
  <c r="X33" i="6"/>
  <c r="AG33" i="6" s="1"/>
  <c r="X44" i="6"/>
  <c r="AG44" i="6" s="1"/>
  <c r="D30" i="6"/>
  <c r="T30" i="6" s="1"/>
  <c r="AC30" i="6" s="1"/>
  <c r="J31" i="6"/>
  <c r="Z31" i="6" s="1"/>
  <c r="AI31" i="6" s="1"/>
  <c r="D39" i="6"/>
  <c r="I40" i="6"/>
  <c r="D47" i="6"/>
  <c r="T47" i="6" s="1"/>
  <c r="AC47" i="6" s="1"/>
  <c r="C56" i="6"/>
  <c r="J57" i="6"/>
  <c r="F65" i="6"/>
  <c r="V65" i="6" s="1"/>
  <c r="AE65" i="6" s="1"/>
  <c r="I78" i="6"/>
  <c r="J83" i="6"/>
  <c r="G91" i="6"/>
  <c r="J71" i="6"/>
  <c r="C49" i="6"/>
  <c r="S49" i="6" s="1"/>
  <c r="AB49" i="6" s="1"/>
  <c r="W56" i="6"/>
  <c r="AF56" i="6" s="1"/>
  <c r="F89" i="6"/>
  <c r="I94" i="6"/>
  <c r="C37" i="6"/>
  <c r="X50" i="6"/>
  <c r="AG50" i="6" s="1"/>
  <c r="D53" i="6"/>
  <c r="J55" i="6"/>
  <c r="J73" i="6"/>
  <c r="C84" i="6"/>
  <c r="S84" i="6" s="1"/>
  <c r="AB84" i="6" s="1"/>
  <c r="J26" i="6"/>
  <c r="D29" i="6"/>
  <c r="W29" i="6" s="1"/>
  <c r="AF29" i="6" s="1"/>
  <c r="G25" i="6"/>
  <c r="Z50" i="6"/>
  <c r="AI50" i="6" s="1"/>
  <c r="I68" i="6"/>
  <c r="X73" i="6"/>
  <c r="AG73" i="6" s="1"/>
  <c r="F87" i="6"/>
  <c r="F93" i="6"/>
  <c r="F62" i="6"/>
  <c r="X84" i="6"/>
  <c r="AG84" i="6" s="1"/>
  <c r="M48" i="6"/>
  <c r="S48" i="6" s="1"/>
  <c r="AB48" i="6" s="1"/>
  <c r="X24" i="6"/>
  <c r="AG24" i="6" s="1"/>
  <c r="Z84" i="6"/>
  <c r="AI84" i="6" s="1"/>
  <c r="M85" i="6"/>
  <c r="S85" i="6" s="1"/>
  <c r="AB85" i="6" s="1"/>
  <c r="M50" i="6"/>
  <c r="Y50" i="6" s="1"/>
  <c r="AH50" i="6" s="1"/>
  <c r="M61" i="6"/>
  <c r="X78" i="6"/>
  <c r="AG78" i="6" s="1"/>
  <c r="Y94" i="6"/>
  <c r="AH94" i="6" s="1"/>
  <c r="M42" i="6"/>
  <c r="T36" i="6"/>
  <c r="AC36" i="6" s="1"/>
  <c r="M24" i="6"/>
  <c r="S24" i="6" s="1"/>
  <c r="AB24" i="6" s="1"/>
  <c r="M84" i="6"/>
  <c r="R26" i="6"/>
  <c r="AA26" i="6" s="1"/>
  <c r="N33" i="6"/>
  <c r="R43" i="6"/>
  <c r="AA43" i="6" s="1"/>
  <c r="N31" i="6"/>
  <c r="N74" i="6"/>
  <c r="N75" i="6" s="1"/>
  <c r="U29" i="6"/>
  <c r="AD29" i="6" s="1"/>
  <c r="V50" i="6"/>
  <c r="AE50" i="6" s="1"/>
  <c r="M53" i="6"/>
  <c r="S53" i="6" s="1"/>
  <c r="AB53" i="6" s="1"/>
  <c r="N89" i="6"/>
  <c r="Z89" i="6" s="1"/>
  <c r="AI89" i="6" s="1"/>
  <c r="Z78" i="6"/>
  <c r="AI78" i="6" s="1"/>
  <c r="K75" i="6"/>
  <c r="X25" i="6"/>
  <c r="AG25" i="6" s="1"/>
  <c r="U33" i="6"/>
  <c r="AD33" i="6" s="1"/>
  <c r="R37" i="6"/>
  <c r="AA37" i="6" s="1"/>
  <c r="U39" i="6"/>
  <c r="AD39" i="6" s="1"/>
  <c r="S59" i="6"/>
  <c r="AB59" i="6" s="1"/>
  <c r="X66" i="6"/>
  <c r="AG66" i="6" s="1"/>
  <c r="V31" i="6"/>
  <c r="AE31" i="6" s="1"/>
  <c r="W37" i="6"/>
  <c r="AF37" i="6" s="1"/>
  <c r="R44" i="6"/>
  <c r="AA44" i="6" s="1"/>
  <c r="X46" i="6"/>
  <c r="AG46" i="6" s="1"/>
  <c r="R57" i="6"/>
  <c r="AA57" i="6" s="1"/>
  <c r="Z66" i="6"/>
  <c r="AI66" i="6" s="1"/>
  <c r="X40" i="6"/>
  <c r="AG40" i="6" s="1"/>
  <c r="R33" i="6"/>
  <c r="AA33" i="6" s="1"/>
  <c r="R31" i="6"/>
  <c r="AA31" i="6" s="1"/>
  <c r="K77" i="6"/>
  <c r="X85" i="6"/>
  <c r="AG85" i="6" s="1"/>
  <c r="AA24" i="6"/>
  <c r="Y31" i="6"/>
  <c r="AH31" i="6" s="1"/>
  <c r="Z33" i="6"/>
  <c r="AI33" i="6" s="1"/>
  <c r="Z37" i="6"/>
  <c r="AI37" i="6" s="1"/>
  <c r="X41" i="6"/>
  <c r="AG41" i="6" s="1"/>
  <c r="R66" i="6"/>
  <c r="AA66" i="6" s="1"/>
  <c r="Z85" i="6"/>
  <c r="AI85" i="6" s="1"/>
  <c r="C26" i="6"/>
  <c r="S26" i="6" s="1"/>
  <c r="AB26" i="6" s="1"/>
  <c r="C36" i="6"/>
  <c r="C25" i="6"/>
  <c r="F26" i="6"/>
  <c r="J65" i="6"/>
  <c r="J28" i="6"/>
  <c r="Z28" i="6" s="1"/>
  <c r="AI28" i="6" s="1"/>
  <c r="G44" i="6"/>
  <c r="D48" i="6"/>
  <c r="T48" i="6" s="1"/>
  <c r="AC48" i="6" s="1"/>
  <c r="G50" i="6"/>
  <c r="F52" i="6"/>
  <c r="D59" i="6"/>
  <c r="F61" i="6"/>
  <c r="G64" i="6"/>
  <c r="F73" i="6"/>
  <c r="D85" i="6"/>
  <c r="T85" i="6" s="1"/>
  <c r="AC85" i="6" s="1"/>
  <c r="C87" i="6"/>
  <c r="D91" i="6"/>
  <c r="D24" i="6"/>
  <c r="W24" i="6" s="1"/>
  <c r="AF24" i="6" s="1"/>
  <c r="X28" i="6"/>
  <c r="AG28" i="6" s="1"/>
  <c r="C31" i="6"/>
  <c r="S31" i="6" s="1"/>
  <c r="AB31" i="6" s="1"/>
  <c r="F43" i="6"/>
  <c r="J46" i="6"/>
  <c r="Z46" i="6" s="1"/>
  <c r="AI46" i="6" s="1"/>
  <c r="F49" i="6"/>
  <c r="V49" i="6" s="1"/>
  <c r="AE49" i="6" s="1"/>
  <c r="T53" i="6"/>
  <c r="AC53" i="6" s="1"/>
  <c r="X56" i="6"/>
  <c r="AG56" i="6" s="1"/>
  <c r="C58" i="6"/>
  <c r="C70" i="6"/>
  <c r="S70" i="6" s="1"/>
  <c r="AB70" i="6" s="1"/>
  <c r="F71" i="6"/>
  <c r="D78" i="6"/>
  <c r="T78" i="6" s="1"/>
  <c r="AC78" i="6" s="1"/>
  <c r="X80" i="6"/>
  <c r="AG80" i="6" s="1"/>
  <c r="C82" i="6"/>
  <c r="S82" i="6" s="1"/>
  <c r="AB82" i="6" s="1"/>
  <c r="F83" i="6"/>
  <c r="I84" i="6"/>
  <c r="C86" i="6"/>
  <c r="D90" i="6"/>
  <c r="W90" i="6" s="1"/>
  <c r="AF90" i="6" s="1"/>
  <c r="J93" i="6"/>
  <c r="D43" i="6"/>
  <c r="J94" i="6"/>
  <c r="T37" i="6"/>
  <c r="AC37" i="6" s="1"/>
  <c r="I46" i="6"/>
  <c r="C42" i="6"/>
  <c r="I47" i="6"/>
  <c r="Y47" i="6" s="1"/>
  <c r="AH47" i="6" s="1"/>
  <c r="J47" i="6"/>
  <c r="Z47" i="6" s="1"/>
  <c r="AI47" i="6" s="1"/>
  <c r="U26" i="6"/>
  <c r="AD26" i="6" s="1"/>
  <c r="I42" i="6"/>
  <c r="Y42" i="6" s="1"/>
  <c r="AH42" i="6" s="1"/>
  <c r="I48" i="6"/>
  <c r="D57" i="6"/>
  <c r="D81" i="6"/>
  <c r="I85" i="6"/>
  <c r="X93" i="6"/>
  <c r="AG93" i="6" s="1"/>
  <c r="G37" i="6"/>
  <c r="C43" i="6"/>
  <c r="U49" i="6"/>
  <c r="AD49" i="6" s="1"/>
  <c r="D64" i="6"/>
  <c r="T64" i="6" s="1"/>
  <c r="AC64" i="6" s="1"/>
  <c r="R85" i="6"/>
  <c r="AA85" i="6" s="1"/>
  <c r="D34" i="6"/>
  <c r="T34" i="6" s="1"/>
  <c r="AC34" i="6" s="1"/>
  <c r="R25" i="6"/>
  <c r="AA25" i="6" s="1"/>
  <c r="D38" i="6"/>
  <c r="T38" i="6" s="1"/>
  <c r="AC38" i="6" s="1"/>
  <c r="U43" i="6"/>
  <c r="AD43" i="6" s="1"/>
  <c r="I58" i="6"/>
  <c r="C66" i="6"/>
  <c r="D68" i="6"/>
  <c r="F81" i="6"/>
  <c r="W84" i="6"/>
  <c r="AF84" i="6" s="1"/>
  <c r="R94" i="6"/>
  <c r="AA94" i="6" s="1"/>
  <c r="C47" i="6"/>
  <c r="S47" i="6" s="1"/>
  <c r="AB47" i="6" s="1"/>
  <c r="I69" i="6"/>
  <c r="R78" i="6"/>
  <c r="AA78" i="6" s="1"/>
  <c r="C94" i="6"/>
  <c r="S94" i="6" s="1"/>
  <c r="AB94" i="6" s="1"/>
  <c r="C44" i="6"/>
  <c r="R84" i="6"/>
  <c r="AA84" i="6" s="1"/>
  <c r="R28" i="6"/>
  <c r="AA28" i="6" s="1"/>
  <c r="M28" i="6"/>
  <c r="V28" i="6" s="1"/>
  <c r="AE28" i="6" s="1"/>
  <c r="X30" i="6"/>
  <c r="AG30" i="6" s="1"/>
  <c r="X31" i="6"/>
  <c r="AG31" i="6" s="1"/>
  <c r="X34" i="6"/>
  <c r="AG34" i="6" s="1"/>
  <c r="M34" i="6"/>
  <c r="Y34" i="6" s="1"/>
  <c r="AH34" i="6" s="1"/>
  <c r="X36" i="6"/>
  <c r="AG36" i="6" s="1"/>
  <c r="N40" i="6"/>
  <c r="Z40" i="6" s="1"/>
  <c r="AI40" i="6" s="1"/>
  <c r="M41" i="6"/>
  <c r="V41" i="6" s="1"/>
  <c r="AE41" i="6" s="1"/>
  <c r="M44" i="6"/>
  <c r="Y44" i="6" s="1"/>
  <c r="AH44" i="6" s="1"/>
  <c r="M46" i="6"/>
  <c r="Y46" i="6" s="1"/>
  <c r="AH46" i="6" s="1"/>
  <c r="T56" i="6"/>
  <c r="AC56" i="6" s="1"/>
  <c r="M56" i="6"/>
  <c r="Y56" i="6" s="1"/>
  <c r="AH56" i="6" s="1"/>
  <c r="R56" i="6"/>
  <c r="AA56" i="6" s="1"/>
  <c r="N57" i="6"/>
  <c r="M68" i="6"/>
  <c r="R68" i="6"/>
  <c r="AA68" i="6" s="1"/>
  <c r="N71" i="6"/>
  <c r="Z71" i="6" s="1"/>
  <c r="AI71" i="6" s="1"/>
  <c r="M73" i="6"/>
  <c r="Y73" i="6" s="1"/>
  <c r="AH73" i="6" s="1"/>
  <c r="V80" i="6"/>
  <c r="AE80" i="6" s="1"/>
  <c r="R29" i="6"/>
  <c r="AA29" i="6" s="1"/>
  <c r="N26" i="6"/>
  <c r="U28" i="6"/>
  <c r="AD28" i="6" s="1"/>
  <c r="R30" i="6"/>
  <c r="AA30" i="6" s="1"/>
  <c r="Y33" i="6"/>
  <c r="AH33" i="6" s="1"/>
  <c r="R40" i="6"/>
  <c r="AA40" i="6" s="1"/>
  <c r="U41" i="6"/>
  <c r="AD41" i="6" s="1"/>
  <c r="Z41" i="6"/>
  <c r="AI41" i="6" s="1"/>
  <c r="R42" i="6"/>
  <c r="AA42" i="6" s="1"/>
  <c r="U46" i="6"/>
  <c r="AD46" i="6" s="1"/>
  <c r="V53" i="6"/>
  <c r="AE53" i="6" s="1"/>
  <c r="T58" i="6"/>
  <c r="AC58" i="6" s="1"/>
  <c r="T66" i="6"/>
  <c r="AC66" i="6" s="1"/>
  <c r="M66" i="6"/>
  <c r="Z73" i="6"/>
  <c r="AI73" i="6" s="1"/>
  <c r="U74" i="6"/>
  <c r="AD74" i="6" s="1"/>
  <c r="M78" i="6"/>
  <c r="S80" i="6"/>
  <c r="AB80" i="6" s="1"/>
  <c r="M81" i="6"/>
  <c r="V81" i="6" s="1"/>
  <c r="AE81" i="6" s="1"/>
  <c r="M89" i="6"/>
  <c r="S91" i="6"/>
  <c r="AB91" i="6" s="1"/>
  <c r="X29" i="6"/>
  <c r="AG29" i="6" s="1"/>
  <c r="M29" i="6"/>
  <c r="S29" i="6" s="1"/>
  <c r="AB29" i="6" s="1"/>
  <c r="V33" i="6"/>
  <c r="AE33" i="6" s="1"/>
  <c r="R34" i="6"/>
  <c r="AA34" i="6" s="1"/>
  <c r="M38" i="6"/>
  <c r="S38" i="6" s="1"/>
  <c r="AB38" i="6" s="1"/>
  <c r="U40" i="6"/>
  <c r="AD40" i="6" s="1"/>
  <c r="M40" i="6"/>
  <c r="S40" i="6" s="1"/>
  <c r="AB40" i="6" s="1"/>
  <c r="M57" i="6"/>
  <c r="M64" i="6"/>
  <c r="V64" i="6" s="1"/>
  <c r="AE64" i="6" s="1"/>
  <c r="N70" i="6"/>
  <c r="T70" i="6" s="1"/>
  <c r="AC70" i="6" s="1"/>
  <c r="Y26" i="6"/>
  <c r="AH26" i="6" s="1"/>
  <c r="V26" i="6"/>
  <c r="AE26" i="6" s="1"/>
  <c r="U25" i="6"/>
  <c r="AD25" i="6" s="1"/>
  <c r="X26" i="6"/>
  <c r="AG26" i="6" s="1"/>
  <c r="X37" i="6"/>
  <c r="AG37" i="6" s="1"/>
  <c r="R41" i="6"/>
  <c r="AA41" i="6" s="1"/>
  <c r="D41" i="6"/>
  <c r="C41" i="6"/>
  <c r="Z58" i="6"/>
  <c r="AI58" i="6" s="1"/>
  <c r="X58" i="6"/>
  <c r="AG58" i="6" s="1"/>
  <c r="R58" i="6"/>
  <c r="AA58" i="6" s="1"/>
  <c r="Z69" i="6"/>
  <c r="AI69" i="6" s="1"/>
  <c r="X69" i="6"/>
  <c r="AG69" i="6" s="1"/>
  <c r="R69" i="6"/>
  <c r="AA69" i="6" s="1"/>
  <c r="F24" i="6"/>
  <c r="V24" i="6" s="1"/>
  <c r="AE24" i="6" s="1"/>
  <c r="J24" i="6"/>
  <c r="Z24" i="6" s="1"/>
  <c r="AI24" i="6" s="1"/>
  <c r="I25" i="6"/>
  <c r="M25" i="6"/>
  <c r="V25" i="6" s="1"/>
  <c r="AE25" i="6" s="1"/>
  <c r="D26" i="6"/>
  <c r="C28" i="6"/>
  <c r="G28" i="6"/>
  <c r="F29" i="6"/>
  <c r="J29" i="6"/>
  <c r="Z29" i="6" s="1"/>
  <c r="AI29" i="6" s="1"/>
  <c r="I30" i="6"/>
  <c r="M30" i="6"/>
  <c r="V30" i="6" s="1"/>
  <c r="AE30" i="6" s="1"/>
  <c r="D31" i="6"/>
  <c r="U31" i="6"/>
  <c r="AD31" i="6" s="1"/>
  <c r="C33" i="6"/>
  <c r="S33" i="6" s="1"/>
  <c r="AB33" i="6" s="1"/>
  <c r="G33" i="6"/>
  <c r="F34" i="6"/>
  <c r="J34" i="6"/>
  <c r="Z34" i="6" s="1"/>
  <c r="AI34" i="6" s="1"/>
  <c r="I36" i="6"/>
  <c r="M36" i="6"/>
  <c r="S36" i="6" s="1"/>
  <c r="AB36" i="6" s="1"/>
  <c r="R36" i="6"/>
  <c r="AA36" i="6" s="1"/>
  <c r="U37" i="6"/>
  <c r="AD37" i="6" s="1"/>
  <c r="X39" i="6"/>
  <c r="AG39" i="6" s="1"/>
  <c r="J39" i="6"/>
  <c r="I39" i="6"/>
  <c r="N43" i="6"/>
  <c r="M43" i="6"/>
  <c r="I49" i="6"/>
  <c r="Y49" i="6" s="1"/>
  <c r="AH49" i="6" s="1"/>
  <c r="X49" i="6"/>
  <c r="AG49" i="6" s="1"/>
  <c r="J49" i="6"/>
  <c r="X52" i="6"/>
  <c r="AG52" i="6" s="1"/>
  <c r="J52" i="6"/>
  <c r="I52" i="6"/>
  <c r="V55" i="6"/>
  <c r="AE55" i="6" s="1"/>
  <c r="U55" i="6"/>
  <c r="AD55" i="6" s="1"/>
  <c r="X55" i="6"/>
  <c r="AG55" i="6" s="1"/>
  <c r="F58" i="6"/>
  <c r="U58" i="6"/>
  <c r="AD58" i="6" s="1"/>
  <c r="G58" i="6"/>
  <c r="I59" i="6"/>
  <c r="Y59" i="6" s="1"/>
  <c r="AH59" i="6" s="1"/>
  <c r="X59" i="6"/>
  <c r="AG59" i="6" s="1"/>
  <c r="J59" i="6"/>
  <c r="X62" i="6"/>
  <c r="AG62" i="6" s="1"/>
  <c r="J62" i="6"/>
  <c r="I62" i="6"/>
  <c r="U65" i="6"/>
  <c r="AD65" i="6" s="1"/>
  <c r="X65" i="6"/>
  <c r="AG65" i="6" s="1"/>
  <c r="F69" i="6"/>
  <c r="U69" i="6"/>
  <c r="AD69" i="6" s="1"/>
  <c r="G69" i="6"/>
  <c r="I70" i="6"/>
  <c r="Y70" i="6" s="1"/>
  <c r="AH70" i="6" s="1"/>
  <c r="X70" i="6"/>
  <c r="AG70" i="6" s="1"/>
  <c r="J70" i="6"/>
  <c r="Y71" i="6"/>
  <c r="AH71" i="6" s="1"/>
  <c r="X71" i="6"/>
  <c r="AG71" i="6" s="1"/>
  <c r="H76" i="6"/>
  <c r="X74" i="6"/>
  <c r="AG74" i="6" s="1"/>
  <c r="H77" i="6"/>
  <c r="I74" i="6"/>
  <c r="J74" i="6"/>
  <c r="H75" i="6"/>
  <c r="U30" i="6"/>
  <c r="AD30" i="6" s="1"/>
  <c r="U36" i="6"/>
  <c r="AD36" i="6" s="1"/>
  <c r="U42" i="6"/>
  <c r="AD42" i="6" s="1"/>
  <c r="G42" i="6"/>
  <c r="F42" i="6"/>
  <c r="V42" i="6" s="1"/>
  <c r="AE42" i="6" s="1"/>
  <c r="F48" i="6"/>
  <c r="U48" i="6"/>
  <c r="AD48" i="6" s="1"/>
  <c r="G48" i="6"/>
  <c r="G24" i="6"/>
  <c r="J25" i="6"/>
  <c r="Z25" i="6" s="1"/>
  <c r="AI25" i="6" s="1"/>
  <c r="W25" i="6"/>
  <c r="AF25" i="6" s="1"/>
  <c r="D28" i="6"/>
  <c r="G29" i="6"/>
  <c r="J30" i="6"/>
  <c r="Z30" i="6" s="1"/>
  <c r="AI30" i="6" s="1"/>
  <c r="D33" i="6"/>
  <c r="G34" i="6"/>
  <c r="F36" i="6"/>
  <c r="J36" i="6"/>
  <c r="Z36" i="6" s="1"/>
  <c r="AI36" i="6" s="1"/>
  <c r="W36" i="6"/>
  <c r="AF36" i="6" s="1"/>
  <c r="I37" i="6"/>
  <c r="M37" i="6"/>
  <c r="U38" i="6"/>
  <c r="AD38" i="6" s="1"/>
  <c r="G38" i="6"/>
  <c r="F38" i="6"/>
  <c r="R38" i="6"/>
  <c r="AA38" i="6" s="1"/>
  <c r="U44" i="6"/>
  <c r="AD44" i="6" s="1"/>
  <c r="R46" i="6"/>
  <c r="AA46" i="6" s="1"/>
  <c r="D46" i="6"/>
  <c r="C46" i="6"/>
  <c r="G47" i="6"/>
  <c r="U47" i="6"/>
  <c r="AD47" i="6" s="1"/>
  <c r="F47" i="6"/>
  <c r="V47" i="6" s="1"/>
  <c r="AE47" i="6" s="1"/>
  <c r="D50" i="6"/>
  <c r="R50" i="6"/>
  <c r="AA50" i="6" s="1"/>
  <c r="C50" i="6"/>
  <c r="S50" i="6" s="1"/>
  <c r="AB50" i="6" s="1"/>
  <c r="C52" i="6"/>
  <c r="R52" i="6"/>
  <c r="AA52" i="6" s="1"/>
  <c r="D52" i="6"/>
  <c r="J53" i="6"/>
  <c r="Z53" i="6" s="1"/>
  <c r="AI53" i="6" s="1"/>
  <c r="X53" i="6"/>
  <c r="AG53" i="6" s="1"/>
  <c r="I53" i="6"/>
  <c r="Y53" i="6" s="1"/>
  <c r="AH53" i="6" s="1"/>
  <c r="U56" i="6"/>
  <c r="AD56" i="6" s="1"/>
  <c r="G56" i="6"/>
  <c r="F56" i="6"/>
  <c r="V56" i="6" s="1"/>
  <c r="AE56" i="6" s="1"/>
  <c r="D61" i="6"/>
  <c r="R61" i="6"/>
  <c r="AA61" i="6" s="1"/>
  <c r="C61" i="6"/>
  <c r="S61" i="6" s="1"/>
  <c r="AB61" i="6" s="1"/>
  <c r="C62" i="6"/>
  <c r="R62" i="6"/>
  <c r="AA62" i="6" s="1"/>
  <c r="D62" i="6"/>
  <c r="J64" i="6"/>
  <c r="Z64" i="6" s="1"/>
  <c r="AI64" i="6" s="1"/>
  <c r="X64" i="6"/>
  <c r="AG64" i="6" s="1"/>
  <c r="I64" i="6"/>
  <c r="U66" i="6"/>
  <c r="AD66" i="6" s="1"/>
  <c r="G66" i="6"/>
  <c r="F66" i="6"/>
  <c r="D71" i="6"/>
  <c r="R71" i="6"/>
  <c r="AA71" i="6" s="1"/>
  <c r="C71" i="6"/>
  <c r="S71" i="6" s="1"/>
  <c r="AB71" i="6" s="1"/>
  <c r="X38" i="6"/>
  <c r="AG38" i="6" s="1"/>
  <c r="J38" i="6"/>
  <c r="Z38" i="6" s="1"/>
  <c r="AI38" i="6" s="1"/>
  <c r="R39" i="6"/>
  <c r="AA39" i="6" s="1"/>
  <c r="N39" i="6"/>
  <c r="W39" i="6" s="1"/>
  <c r="AF39" i="6" s="1"/>
  <c r="M39" i="6"/>
  <c r="S39" i="6" s="1"/>
  <c r="AB39" i="6" s="1"/>
  <c r="T42" i="6"/>
  <c r="AC42" i="6" s="1"/>
  <c r="X43" i="6"/>
  <c r="AG43" i="6" s="1"/>
  <c r="J43" i="6"/>
  <c r="I43" i="6"/>
  <c r="Z48" i="6"/>
  <c r="AI48" i="6" s="1"/>
  <c r="R48" i="6"/>
  <c r="AA48" i="6" s="1"/>
  <c r="T49" i="6"/>
  <c r="AC49" i="6" s="1"/>
  <c r="U52" i="6"/>
  <c r="AD52" i="6" s="1"/>
  <c r="N52" i="6"/>
  <c r="M52" i="6"/>
  <c r="R55" i="6"/>
  <c r="AA55" i="6" s="1"/>
  <c r="D55" i="6"/>
  <c r="C55" i="6"/>
  <c r="S55" i="6" s="1"/>
  <c r="AB55" i="6" s="1"/>
  <c r="Y55" i="6"/>
  <c r="AH55" i="6" s="1"/>
  <c r="G57" i="6"/>
  <c r="U57" i="6"/>
  <c r="AD57" i="6" s="1"/>
  <c r="F57" i="6"/>
  <c r="U62" i="6"/>
  <c r="AD62" i="6" s="1"/>
  <c r="N62" i="6"/>
  <c r="M62" i="6"/>
  <c r="V62" i="6" s="1"/>
  <c r="AE62" i="6" s="1"/>
  <c r="R65" i="6"/>
  <c r="AA65" i="6" s="1"/>
  <c r="D65" i="6"/>
  <c r="C65" i="6"/>
  <c r="S65" i="6" s="1"/>
  <c r="AB65" i="6" s="1"/>
  <c r="Y65" i="6"/>
  <c r="AH65" i="6" s="1"/>
  <c r="G68" i="6"/>
  <c r="U68" i="6"/>
  <c r="AD68" i="6" s="1"/>
  <c r="F68" i="6"/>
  <c r="V68" i="6" s="1"/>
  <c r="AE68" i="6" s="1"/>
  <c r="G78" i="6"/>
  <c r="U78" i="6"/>
  <c r="AD78" i="6" s="1"/>
  <c r="F78" i="6"/>
  <c r="V78" i="6" s="1"/>
  <c r="AE78" i="6" s="1"/>
  <c r="U81" i="6"/>
  <c r="AD81" i="6" s="1"/>
  <c r="J91" i="6"/>
  <c r="X91" i="6"/>
  <c r="AG91" i="6" s="1"/>
  <c r="I91" i="6"/>
  <c r="Y91" i="6" s="1"/>
  <c r="AH91" i="6" s="1"/>
  <c r="D40" i="6"/>
  <c r="G41" i="6"/>
  <c r="J42" i="6"/>
  <c r="Z42" i="6" s="1"/>
  <c r="AI42" i="6" s="1"/>
  <c r="W42" i="6"/>
  <c r="AF42" i="6" s="1"/>
  <c r="D44" i="6"/>
  <c r="G46" i="6"/>
  <c r="X48" i="6"/>
  <c r="AG48" i="6" s="1"/>
  <c r="W53" i="6"/>
  <c r="AF53" i="6" s="1"/>
  <c r="U53" i="6"/>
  <c r="AD53" i="6" s="1"/>
  <c r="U59" i="6"/>
  <c r="AD59" i="6" s="1"/>
  <c r="U64" i="6"/>
  <c r="AD64" i="6" s="1"/>
  <c r="U70" i="6"/>
  <c r="AD70" i="6" s="1"/>
  <c r="D73" i="6"/>
  <c r="C73" i="6"/>
  <c r="C74" i="6"/>
  <c r="R74" i="6"/>
  <c r="AA74" i="6" s="1"/>
  <c r="D74" i="6"/>
  <c r="U84" i="6"/>
  <c r="AD84" i="6" s="1"/>
  <c r="G84" i="6"/>
  <c r="F84" i="6"/>
  <c r="V84" i="6" s="1"/>
  <c r="AE84" i="6" s="1"/>
  <c r="R49" i="6"/>
  <c r="AA49" i="6" s="1"/>
  <c r="U50" i="6"/>
  <c r="AD50" i="6" s="1"/>
  <c r="N55" i="6"/>
  <c r="M58" i="6"/>
  <c r="Y58" i="6" s="1"/>
  <c r="AH58" i="6" s="1"/>
  <c r="R59" i="6"/>
  <c r="AA59" i="6" s="1"/>
  <c r="V59" i="6"/>
  <c r="AE59" i="6" s="1"/>
  <c r="U61" i="6"/>
  <c r="AD61" i="6" s="1"/>
  <c r="Y61" i="6"/>
  <c r="AH61" i="6" s="1"/>
  <c r="N65" i="6"/>
  <c r="M69" i="6"/>
  <c r="S69" i="6" s="1"/>
  <c r="AB69" i="6" s="1"/>
  <c r="R70" i="6"/>
  <c r="AA70" i="6" s="1"/>
  <c r="V70" i="6"/>
  <c r="AE70" i="6" s="1"/>
  <c r="U71" i="6"/>
  <c r="AD71" i="6" s="1"/>
  <c r="U73" i="6"/>
  <c r="AD73" i="6" s="1"/>
  <c r="R73" i="6"/>
  <c r="AA73" i="6" s="1"/>
  <c r="E77" i="6"/>
  <c r="G74" i="6"/>
  <c r="E75" i="6"/>
  <c r="Q77" i="6"/>
  <c r="Q76" i="6"/>
  <c r="Q75" i="6"/>
  <c r="X86" i="6"/>
  <c r="AG86" i="6" s="1"/>
  <c r="R53" i="6"/>
  <c r="AA53" i="6" s="1"/>
  <c r="W58" i="6"/>
  <c r="AF58" i="6" s="1"/>
  <c r="R64" i="6"/>
  <c r="AA64" i="6" s="1"/>
  <c r="Z65" i="6"/>
  <c r="AI65" i="6" s="1"/>
  <c r="T68" i="6"/>
  <c r="AC68" i="6" s="1"/>
  <c r="W68" i="6"/>
  <c r="AF68" i="6" s="1"/>
  <c r="W69" i="6"/>
  <c r="AF69" i="6" s="1"/>
  <c r="V71" i="6"/>
  <c r="AE71" i="6" s="1"/>
  <c r="F77" i="6"/>
  <c r="F76" i="6"/>
  <c r="F75" i="6"/>
  <c r="L76" i="6"/>
  <c r="U76" i="6" s="1"/>
  <c r="AD76" i="6" s="1"/>
  <c r="L75" i="6"/>
  <c r="M74" i="6"/>
  <c r="T81" i="6"/>
  <c r="AC81" i="6" s="1"/>
  <c r="W81" i="6"/>
  <c r="AF81" i="6" s="1"/>
  <c r="Y81" i="6"/>
  <c r="AH81" i="6" s="1"/>
  <c r="N82" i="6"/>
  <c r="T82" i="6" s="1"/>
  <c r="AC82" i="6" s="1"/>
  <c r="U82" i="6"/>
  <c r="AD82" i="6" s="1"/>
  <c r="R82" i="6"/>
  <c r="AA82" i="6" s="1"/>
  <c r="U83" i="6"/>
  <c r="AD83" i="6" s="1"/>
  <c r="X83" i="6"/>
  <c r="AG83" i="6" s="1"/>
  <c r="U94" i="6"/>
  <c r="AD94" i="6" s="1"/>
  <c r="G94" i="6"/>
  <c r="F94" i="6"/>
  <c r="V94" i="6" s="1"/>
  <c r="AE94" i="6" s="1"/>
  <c r="J82" i="6"/>
  <c r="X82" i="6"/>
  <c r="AG82" i="6" s="1"/>
  <c r="I82" i="6"/>
  <c r="Y82" i="6" s="1"/>
  <c r="AH82" i="6" s="1"/>
  <c r="G85" i="6"/>
  <c r="U85" i="6"/>
  <c r="AD85" i="6" s="1"/>
  <c r="F85" i="6"/>
  <c r="V85" i="6" s="1"/>
  <c r="AE85" i="6" s="1"/>
  <c r="M87" i="6"/>
  <c r="U87" i="6"/>
  <c r="AD87" i="6" s="1"/>
  <c r="N87" i="6"/>
  <c r="T87" i="6" s="1"/>
  <c r="AC87" i="6" s="1"/>
  <c r="X87" i="6"/>
  <c r="AG87" i="6" s="1"/>
  <c r="N91" i="6"/>
  <c r="T91" i="6" s="1"/>
  <c r="AC91" i="6" s="1"/>
  <c r="U91" i="6"/>
  <c r="AD91" i="6" s="1"/>
  <c r="R91" i="6"/>
  <c r="AA91" i="6" s="1"/>
  <c r="U93" i="6"/>
  <c r="AD93" i="6" s="1"/>
  <c r="R81" i="6"/>
  <c r="AA81" i="6" s="1"/>
  <c r="R83" i="6"/>
  <c r="AA83" i="6" s="1"/>
  <c r="D83" i="6"/>
  <c r="M83" i="6"/>
  <c r="S83" i="6" s="1"/>
  <c r="AB83" i="6" s="1"/>
  <c r="N83" i="6"/>
  <c r="Z83" i="6" s="1"/>
  <c r="AI83" i="6" s="1"/>
  <c r="R86" i="6"/>
  <c r="AA86" i="6" s="1"/>
  <c r="R90" i="6"/>
  <c r="AA90" i="6" s="1"/>
  <c r="R93" i="6"/>
  <c r="AA93" i="6" s="1"/>
  <c r="D93" i="6"/>
  <c r="M93" i="6"/>
  <c r="N93" i="6"/>
  <c r="W78" i="6"/>
  <c r="AF78" i="6" s="1"/>
  <c r="D80" i="6"/>
  <c r="R80" i="6"/>
  <c r="AA80" i="6" s="1"/>
  <c r="X81" i="6"/>
  <c r="AG81" i="6" s="1"/>
  <c r="J81" i="6"/>
  <c r="Z81" i="6" s="1"/>
  <c r="AI81" i="6" s="1"/>
  <c r="V82" i="6"/>
  <c r="AE82" i="6" s="1"/>
  <c r="T84" i="6"/>
  <c r="AC84" i="6" s="1"/>
  <c r="N86" i="6"/>
  <c r="T86" i="6" s="1"/>
  <c r="AC86" i="6" s="1"/>
  <c r="M86" i="6"/>
  <c r="V86" i="6" s="1"/>
  <c r="AE86" i="6" s="1"/>
  <c r="U86" i="6"/>
  <c r="AD86" i="6" s="1"/>
  <c r="D89" i="6"/>
  <c r="R89" i="6"/>
  <c r="AA89" i="6" s="1"/>
  <c r="X90" i="6"/>
  <c r="AG90" i="6" s="1"/>
  <c r="J90" i="6"/>
  <c r="Z90" i="6" s="1"/>
  <c r="AI90" i="6" s="1"/>
  <c r="M90" i="6"/>
  <c r="V90" i="6" s="1"/>
  <c r="AE90" i="6" s="1"/>
  <c r="U90" i="6"/>
  <c r="AD90" i="6" s="1"/>
  <c r="V91" i="6"/>
  <c r="AE91" i="6" s="1"/>
  <c r="C93" i="6"/>
  <c r="T94" i="6"/>
  <c r="AC94" i="6" s="1"/>
  <c r="U80" i="6"/>
  <c r="AD80" i="6" s="1"/>
  <c r="Y80" i="6"/>
  <c r="AH80" i="6" s="1"/>
  <c r="R87" i="6"/>
  <c r="AA87" i="6" s="1"/>
  <c r="U89" i="6"/>
  <c r="AD89" i="6" s="1"/>
  <c r="N77" i="6" l="1"/>
  <c r="N76" i="6"/>
  <c r="S90" i="6"/>
  <c r="AB90" i="6" s="1"/>
  <c r="Y85" i="6"/>
  <c r="AH85" i="6" s="1"/>
  <c r="Z43" i="6"/>
  <c r="AI43" i="6" s="1"/>
  <c r="S64" i="6"/>
  <c r="AB64" i="6" s="1"/>
  <c r="V48" i="6"/>
  <c r="AE48" i="6" s="1"/>
  <c r="Z59" i="6"/>
  <c r="AI59" i="6" s="1"/>
  <c r="Y48" i="6"/>
  <c r="AH48" i="6" s="1"/>
  <c r="Z82" i="6"/>
  <c r="AI82" i="6" s="1"/>
  <c r="Y84" i="6"/>
  <c r="AH84" i="6" s="1"/>
  <c r="V87" i="6"/>
  <c r="AE87" i="6" s="1"/>
  <c r="S43" i="6"/>
  <c r="AB43" i="6" s="1"/>
  <c r="S42" i="6"/>
  <c r="AB42" i="6" s="1"/>
  <c r="W91" i="6"/>
  <c r="AF91" i="6" s="1"/>
  <c r="V29" i="6"/>
  <c r="AE29" i="6" s="1"/>
  <c r="S34" i="6"/>
  <c r="AB34" i="6" s="1"/>
  <c r="Y29" i="6"/>
  <c r="AH29" i="6" s="1"/>
  <c r="Z70" i="6"/>
  <c r="AI70" i="6" s="1"/>
  <c r="Z49" i="6"/>
  <c r="AI49" i="6" s="1"/>
  <c r="S66" i="6"/>
  <c r="AB66" i="6" s="1"/>
  <c r="Z94" i="6"/>
  <c r="AI94" i="6" s="1"/>
  <c r="T43" i="6"/>
  <c r="AC43" i="6" s="1"/>
  <c r="Y66" i="6"/>
  <c r="AH66" i="6" s="1"/>
  <c r="V34" i="6"/>
  <c r="AE34" i="6" s="1"/>
  <c r="V61" i="6"/>
  <c r="AE61" i="6" s="1"/>
  <c r="Y43" i="6"/>
  <c r="AH43" i="6" s="1"/>
  <c r="V66" i="6"/>
  <c r="AE66" i="6" s="1"/>
  <c r="W70" i="6"/>
  <c r="AF70" i="6" s="1"/>
  <c r="W57" i="6"/>
  <c r="AF57" i="6" s="1"/>
  <c r="T59" i="6"/>
  <c r="AC59" i="6" s="1"/>
  <c r="S56" i="6"/>
  <c r="AB56" i="6" s="1"/>
  <c r="V93" i="6"/>
  <c r="AE93" i="6" s="1"/>
  <c r="W59" i="6"/>
  <c r="AF59" i="6" s="1"/>
  <c r="W43" i="6"/>
  <c r="AF43" i="6" s="1"/>
  <c r="Z26" i="6"/>
  <c r="AI26" i="6" s="1"/>
  <c r="W47" i="6"/>
  <c r="AF47" i="6" s="1"/>
  <c r="S37" i="6"/>
  <c r="AB37" i="6" s="1"/>
  <c r="V52" i="6"/>
  <c r="AE52" i="6" s="1"/>
  <c r="W64" i="6"/>
  <c r="AF64" i="6" s="1"/>
  <c r="T29" i="6"/>
  <c r="AC29" i="6" s="1"/>
  <c r="Z57" i="6"/>
  <c r="AI57" i="6" s="1"/>
  <c r="Z93" i="6"/>
  <c r="AI93" i="6" s="1"/>
  <c r="AC24" i="6"/>
  <c r="Z55" i="6"/>
  <c r="AI55" i="6" s="1"/>
  <c r="W48" i="6"/>
  <c r="AF48" i="6" s="1"/>
  <c r="V89" i="6"/>
  <c r="AE89" i="6" s="1"/>
  <c r="W30" i="6"/>
  <c r="AF30" i="6" s="1"/>
  <c r="W85" i="6"/>
  <c r="AF85" i="6" s="1"/>
  <c r="W38" i="6"/>
  <c r="AF38" i="6" s="1"/>
  <c r="W34" i="6"/>
  <c r="AF34" i="6" s="1"/>
  <c r="T39" i="6"/>
  <c r="AC39" i="6" s="1"/>
  <c r="Y40" i="6"/>
  <c r="AH40" i="6" s="1"/>
  <c r="Y28" i="6"/>
  <c r="AH28" i="6" s="1"/>
  <c r="S46" i="6"/>
  <c r="AB46" i="6" s="1"/>
  <c r="S30" i="6"/>
  <c r="AB30" i="6" s="1"/>
  <c r="V46" i="6"/>
  <c r="AE46" i="6" s="1"/>
  <c r="V57" i="6"/>
  <c r="AE57" i="6" s="1"/>
  <c r="V36" i="6"/>
  <c r="AE36" i="6" s="1"/>
  <c r="V40" i="6"/>
  <c r="AE40" i="6" s="1"/>
  <c r="S81" i="6"/>
  <c r="AB81" i="6" s="1"/>
  <c r="V58" i="6"/>
  <c r="AE58" i="6" s="1"/>
  <c r="S28" i="6"/>
  <c r="AB28" i="6" s="1"/>
  <c r="S41" i="6"/>
  <c r="AB41" i="6" s="1"/>
  <c r="Y24" i="6"/>
  <c r="AH24" i="6" s="1"/>
  <c r="W82" i="6"/>
  <c r="AF82" i="6" s="1"/>
  <c r="V38" i="6"/>
  <c r="AE38" i="6" s="1"/>
  <c r="V43" i="6"/>
  <c r="AE43" i="6" s="1"/>
  <c r="T90" i="6"/>
  <c r="AC90" i="6" s="1"/>
  <c r="Y69" i="6"/>
  <c r="AH69" i="6" s="1"/>
  <c r="T57" i="6"/>
  <c r="AC57" i="6" s="1"/>
  <c r="S73" i="6"/>
  <c r="AB73" i="6" s="1"/>
  <c r="V44" i="6"/>
  <c r="AE44" i="6" s="1"/>
  <c r="Y64" i="6"/>
  <c r="AH64" i="6" s="1"/>
  <c r="Z62" i="6"/>
  <c r="AI62" i="6" s="1"/>
  <c r="S44" i="6"/>
  <c r="AB44" i="6" s="1"/>
  <c r="Y39" i="6"/>
  <c r="AH39" i="6" s="1"/>
  <c r="Y89" i="6"/>
  <c r="AH89" i="6" s="1"/>
  <c r="S86" i="6"/>
  <c r="AB86" i="6" s="1"/>
  <c r="S93" i="6"/>
  <c r="AB93" i="6" s="1"/>
  <c r="W87" i="6"/>
  <c r="AF87" i="6" s="1"/>
  <c r="Y86" i="6"/>
  <c r="AH86" i="6" s="1"/>
  <c r="V83" i="6"/>
  <c r="AE83" i="6" s="1"/>
  <c r="V39" i="6"/>
  <c r="AE39" i="6" s="1"/>
  <c r="Z86" i="6"/>
  <c r="AI86" i="6" s="1"/>
  <c r="Y36" i="6"/>
  <c r="AH36" i="6" s="1"/>
  <c r="Y57" i="6"/>
  <c r="AH57" i="6" s="1"/>
  <c r="S57" i="6"/>
  <c r="AB57" i="6" s="1"/>
  <c r="S89" i="6"/>
  <c r="AB89" i="6" s="1"/>
  <c r="Y41" i="6"/>
  <c r="AH41" i="6" s="1"/>
  <c r="Y38" i="6"/>
  <c r="AH38" i="6" s="1"/>
  <c r="Y83" i="6"/>
  <c r="AH83" i="6" s="1"/>
  <c r="Y90" i="6"/>
  <c r="AH90" i="6" s="1"/>
  <c r="W86" i="6"/>
  <c r="AF86" i="6" s="1"/>
  <c r="V73" i="6"/>
  <c r="AE73" i="6" s="1"/>
  <c r="Y78" i="6"/>
  <c r="AH78" i="6" s="1"/>
  <c r="S78" i="6"/>
  <c r="AB78" i="6" s="1"/>
  <c r="S68" i="6"/>
  <c r="AB68" i="6" s="1"/>
  <c r="Y68" i="6"/>
  <c r="AH68" i="6" s="1"/>
  <c r="T83" i="6"/>
  <c r="AC83" i="6" s="1"/>
  <c r="W83" i="6"/>
  <c r="AF83" i="6" s="1"/>
  <c r="R76" i="6"/>
  <c r="AA76" i="6" s="1"/>
  <c r="W33" i="6"/>
  <c r="AF33" i="6" s="1"/>
  <c r="T33" i="6"/>
  <c r="AC33" i="6" s="1"/>
  <c r="Y93" i="6"/>
  <c r="AH93" i="6" s="1"/>
  <c r="T55" i="6"/>
  <c r="AC55" i="6" s="1"/>
  <c r="W55" i="6"/>
  <c r="AF55" i="6" s="1"/>
  <c r="S62" i="6"/>
  <c r="AB62" i="6" s="1"/>
  <c r="W50" i="6"/>
  <c r="AF50" i="6" s="1"/>
  <c r="T50" i="6"/>
  <c r="AC50" i="6" s="1"/>
  <c r="J77" i="6"/>
  <c r="Z77" i="6" s="1"/>
  <c r="AI77" i="6" s="1"/>
  <c r="J75" i="6"/>
  <c r="Z75" i="6" s="1"/>
  <c r="AI75" i="6" s="1"/>
  <c r="J76" i="6"/>
  <c r="Z76" i="6" s="1"/>
  <c r="AI76" i="6" s="1"/>
  <c r="Z74" i="6"/>
  <c r="AI74" i="6" s="1"/>
  <c r="X76" i="6"/>
  <c r="AG76" i="6" s="1"/>
  <c r="Y52" i="6"/>
  <c r="AH52" i="6" s="1"/>
  <c r="Z39" i="6"/>
  <c r="AI39" i="6" s="1"/>
  <c r="W31" i="6"/>
  <c r="AF31" i="6" s="1"/>
  <c r="T31" i="6"/>
  <c r="AC31" i="6" s="1"/>
  <c r="W26" i="6"/>
  <c r="AF26" i="6" s="1"/>
  <c r="T26" i="6"/>
  <c r="AC26" i="6" s="1"/>
  <c r="S25" i="6"/>
  <c r="AB25" i="6" s="1"/>
  <c r="V37" i="6"/>
  <c r="AE37" i="6" s="1"/>
  <c r="W61" i="6"/>
  <c r="AF61" i="6" s="1"/>
  <c r="T61" i="6"/>
  <c r="AC61" i="6" s="1"/>
  <c r="T52" i="6"/>
  <c r="AC52" i="6" s="1"/>
  <c r="W52" i="6"/>
  <c r="AF52" i="6" s="1"/>
  <c r="T28" i="6"/>
  <c r="AC28" i="6" s="1"/>
  <c r="W28" i="6"/>
  <c r="AF28" i="6" s="1"/>
  <c r="X75" i="6"/>
  <c r="AG75" i="6" s="1"/>
  <c r="W89" i="6"/>
  <c r="AF89" i="6" s="1"/>
  <c r="T89" i="6"/>
  <c r="AC89" i="6" s="1"/>
  <c r="W80" i="6"/>
  <c r="AF80" i="6" s="1"/>
  <c r="T80" i="6"/>
  <c r="AC80" i="6" s="1"/>
  <c r="S87" i="6"/>
  <c r="AB87" i="6" s="1"/>
  <c r="Y87" i="6"/>
  <c r="AH87" i="6" s="1"/>
  <c r="U75" i="6"/>
  <c r="AD75" i="6" s="1"/>
  <c r="C76" i="6"/>
  <c r="C75" i="6"/>
  <c r="S74" i="6"/>
  <c r="AB74" i="6" s="1"/>
  <c r="C77" i="6"/>
  <c r="S77" i="6" s="1"/>
  <c r="AB77" i="6" s="1"/>
  <c r="W73" i="6"/>
  <c r="AF73" i="6" s="1"/>
  <c r="T73" i="6"/>
  <c r="AC73" i="6" s="1"/>
  <c r="Z91" i="6"/>
  <c r="AI91" i="6" s="1"/>
  <c r="T65" i="6"/>
  <c r="AC65" i="6" s="1"/>
  <c r="W65" i="6"/>
  <c r="AF65" i="6" s="1"/>
  <c r="S52" i="6"/>
  <c r="AB52" i="6" s="1"/>
  <c r="I77" i="6"/>
  <c r="Y74" i="6"/>
  <c r="AH74" i="6" s="1"/>
  <c r="I76" i="6"/>
  <c r="I75" i="6"/>
  <c r="V69" i="6"/>
  <c r="AE69" i="6" s="1"/>
  <c r="Z52" i="6"/>
  <c r="AI52" i="6" s="1"/>
  <c r="U77" i="6"/>
  <c r="AD77" i="6" s="1"/>
  <c r="D77" i="6"/>
  <c r="T74" i="6"/>
  <c r="AC74" i="6" s="1"/>
  <c r="W74" i="6"/>
  <c r="AF74" i="6" s="1"/>
  <c r="D75" i="6"/>
  <c r="D76" i="6"/>
  <c r="Z87" i="6"/>
  <c r="AI87" i="6" s="1"/>
  <c r="T93" i="6"/>
  <c r="AC93" i="6" s="1"/>
  <c r="W93" i="6"/>
  <c r="AF93" i="6" s="1"/>
  <c r="M77" i="6"/>
  <c r="V77" i="6" s="1"/>
  <c r="AE77" i="6" s="1"/>
  <c r="M76" i="6"/>
  <c r="M75" i="6"/>
  <c r="V75" i="6" s="1"/>
  <c r="AE75" i="6" s="1"/>
  <c r="V76" i="6"/>
  <c r="AE76" i="6" s="1"/>
  <c r="G76" i="6"/>
  <c r="G77" i="6"/>
  <c r="S58" i="6"/>
  <c r="AB58" i="6" s="1"/>
  <c r="R77" i="6"/>
  <c r="AA77" i="6" s="1"/>
  <c r="R75" i="6"/>
  <c r="AA75" i="6" s="1"/>
  <c r="W44" i="6"/>
  <c r="AF44" i="6" s="1"/>
  <c r="T44" i="6"/>
  <c r="AC44" i="6" s="1"/>
  <c r="W40" i="6"/>
  <c r="AF40" i="6" s="1"/>
  <c r="T40" i="6"/>
  <c r="AC40" i="6" s="1"/>
  <c r="W71" i="6"/>
  <c r="AF71" i="6" s="1"/>
  <c r="T71" i="6"/>
  <c r="AC71" i="6" s="1"/>
  <c r="T62" i="6"/>
  <c r="AC62" i="6" s="1"/>
  <c r="W62" i="6"/>
  <c r="AF62" i="6" s="1"/>
  <c r="T46" i="6"/>
  <c r="AC46" i="6" s="1"/>
  <c r="W46" i="6"/>
  <c r="AF46" i="6" s="1"/>
  <c r="Y37" i="6"/>
  <c r="AH37" i="6" s="1"/>
  <c r="X77" i="6"/>
  <c r="AG77" i="6" s="1"/>
  <c r="Y62" i="6"/>
  <c r="AH62" i="6" s="1"/>
  <c r="Y30" i="6"/>
  <c r="AH30" i="6" s="1"/>
  <c r="Y25" i="6"/>
  <c r="AH25" i="6" s="1"/>
  <c r="V74" i="6"/>
  <c r="AE74" i="6" s="1"/>
  <c r="T41" i="6"/>
  <c r="AC41" i="6" s="1"/>
  <c r="W41" i="6"/>
  <c r="AF41" i="6" s="1"/>
  <c r="Y77" i="6" l="1"/>
  <c r="AH77" i="6" s="1"/>
  <c r="W76" i="6"/>
  <c r="AF76" i="6" s="1"/>
  <c r="T76" i="6"/>
  <c r="AC76" i="6" s="1"/>
  <c r="T77" i="6"/>
  <c r="AC77" i="6" s="1"/>
  <c r="W77" i="6"/>
  <c r="AF77" i="6" s="1"/>
  <c r="Y75" i="6"/>
  <c r="AH75" i="6" s="1"/>
  <c r="S75" i="6"/>
  <c r="AB75" i="6" s="1"/>
  <c r="W75" i="6"/>
  <c r="AF75" i="6" s="1"/>
  <c r="T75" i="6"/>
  <c r="AC75" i="6" s="1"/>
  <c r="Y76" i="6"/>
  <c r="AH76" i="6" s="1"/>
  <c r="S76" i="6"/>
  <c r="AB76" i="6" s="1"/>
</calcChain>
</file>

<file path=xl/sharedStrings.xml><?xml version="1.0" encoding="utf-8"?>
<sst xmlns="http://schemas.openxmlformats.org/spreadsheetml/2006/main" count="258" uniqueCount="116">
  <si>
    <t>Švietimo sritys ir posričiai</t>
  </si>
  <si>
    <r>
      <t>PM lėšos 1 mokymosi kreditui (</t>
    </r>
    <r>
      <rPr>
        <b/>
        <sz val="11"/>
        <color theme="1"/>
        <rFont val="Calibri"/>
        <family val="2"/>
        <charset val="186"/>
        <scheme val="minor"/>
      </rPr>
      <t>išskyrus</t>
    </r>
    <r>
      <rPr>
        <sz val="11"/>
        <color theme="1"/>
        <rFont val="Calibri"/>
        <family val="2"/>
        <charset val="186"/>
        <scheme val="minor"/>
      </rPr>
      <t xml:space="preserve"> atvejus, kai mokinio formalusis profesinis mokymas vykdomas </t>
    </r>
    <r>
      <rPr>
        <b/>
        <sz val="11"/>
        <color theme="1"/>
        <rFont val="Calibri"/>
        <family val="2"/>
        <charset val="186"/>
        <scheme val="minor"/>
      </rPr>
      <t>pameistrystės</t>
    </r>
    <r>
      <rPr>
        <sz val="11"/>
        <color theme="1"/>
        <rFont val="Calibri"/>
        <family val="2"/>
        <charset val="186"/>
        <scheme val="minor"/>
      </rPr>
      <t xml:space="preserve"> profesinio mokymo organizavimo forma), Eur</t>
    </r>
  </si>
  <si>
    <r>
      <t>PM lėšos 1 mokymosi kreditui (</t>
    </r>
    <r>
      <rPr>
        <b/>
        <sz val="11"/>
        <color theme="1"/>
        <rFont val="Calibri"/>
        <family val="2"/>
        <charset val="186"/>
        <scheme val="minor"/>
      </rPr>
      <t xml:space="preserve">kai </t>
    </r>
    <r>
      <rPr>
        <sz val="11"/>
        <color theme="1"/>
        <rFont val="Calibri"/>
        <family val="2"/>
        <charset val="186"/>
        <scheme val="minor"/>
      </rPr>
      <t xml:space="preserve">mokinio formalusis profesinis mokymas vykdomas </t>
    </r>
    <r>
      <rPr>
        <b/>
        <sz val="11"/>
        <color theme="1"/>
        <rFont val="Calibri"/>
        <family val="2"/>
        <charset val="186"/>
        <scheme val="minor"/>
      </rPr>
      <t>pameistrystės</t>
    </r>
    <r>
      <rPr>
        <sz val="11"/>
        <color theme="1"/>
        <rFont val="Calibri"/>
        <family val="2"/>
        <charset val="186"/>
        <scheme val="minor"/>
      </rPr>
      <t xml:space="preserve"> profesinio mokymo organizavimo forma), Eur</t>
    </r>
  </si>
  <si>
    <t>Pirminis mokymas</t>
  </si>
  <si>
    <t>Tęstinis mokymas</t>
  </si>
  <si>
    <t>Pirminis specialiųjų poreikių grupių mokymas</t>
  </si>
  <si>
    <t>nėra spec.poreikių</t>
  </si>
  <si>
    <t>vidutiniai spec.poreikiai</t>
  </si>
  <si>
    <t>dideli spec.poreikiai</t>
  </si>
  <si>
    <t>maži spec.poreikiai</t>
  </si>
  <si>
    <t>1. Architektūra ir statyba</t>
  </si>
  <si>
    <t>1.1. Statyba ir statybos inžinerija (išskyrus su kelių transporto statyba susijusias programas)</t>
  </si>
  <si>
    <t>1.2. Statyba ir statybos inžinerija (tik su kelių transporto statyba susijusios programos)</t>
  </si>
  <si>
    <t>1.3. Kiti posričiai</t>
  </si>
  <si>
    <t>2. Gamyba ir perdirbimas</t>
  </si>
  <si>
    <t>2.1. Maisto produktų technologijos</t>
  </si>
  <si>
    <t>2.2. Medžiagotyra (stiklas, popierius, plastikai, mediena)</t>
  </si>
  <si>
    <t>2.3. Tekstilė (apranga, avalynė ir oda)</t>
  </si>
  <si>
    <t>2.4. Kiti posričiai</t>
  </si>
  <si>
    <t>3. Informacijos ir ryšio technologijos</t>
  </si>
  <si>
    <t>3.1. Kompiuterio taikymas ir kompiuterinis raštingumas</t>
  </si>
  <si>
    <t>3.2. Kiti posričiai</t>
  </si>
  <si>
    <t>4. Inžinerija ir inžinerinės profesijos</t>
  </si>
  <si>
    <t>4.1. Aplinkosaugos technologijos</t>
  </si>
  <si>
    <t>4.2. Chemijos inžinerija</t>
  </si>
  <si>
    <t>4.3. Elektra ir energija</t>
  </si>
  <si>
    <t>4.4. Elektronika ir automatika</t>
  </si>
  <si>
    <t>4.5. Mechanika ir metalo darbai (išskyrus suvirinimo programas)</t>
  </si>
  <si>
    <t>4.6. Mechanika ir metalo darbai (tik suvirinimo programoms)</t>
  </si>
  <si>
    <t>4.7. Variklinės transporto priemonės, laivai ir orlaiviai (išskyrus su automobilių kėbulo remontu susijusias programas)</t>
  </si>
  <si>
    <t>4.8. Variklinės transporto priemonės, laivai ir orlaiviai (tik su automobilių kėbulo remontu susijusioms programoms)</t>
  </si>
  <si>
    <t>4.9. Kiti posričiai</t>
  </si>
  <si>
    <t>5. Menai</t>
  </si>
  <si>
    <t>5.1. Audiovizualiniai ir medijų menai</t>
  </si>
  <si>
    <t>5.2. Dailieji amatai</t>
  </si>
  <si>
    <t>5.3. Dizainas</t>
  </si>
  <si>
    <t>5.4. Muzika ir atlikimo menas</t>
  </si>
  <si>
    <t>5.5. Kiti posričiai</t>
  </si>
  <si>
    <t>6. Miškininkystė</t>
  </si>
  <si>
    <t>6.1. Miškininkystė</t>
  </si>
  <si>
    <t>6.2. Kiti posričiai</t>
  </si>
  <si>
    <t>7. Paslaugos asmenims</t>
  </si>
  <si>
    <t>7.1. Kelionės, turizmas ir poilsis</t>
  </si>
  <si>
    <t>7.2. Namų ūkio paslaugos</t>
  </si>
  <si>
    <t>7.3. Plaukų ir grožio priežiūra</t>
  </si>
  <si>
    <t>7.4. Viešbučių ir maitinimo paslaugos</t>
  </si>
  <si>
    <t>7.5. Kiti posričiai</t>
  </si>
  <si>
    <t>8. Saugos paslaugos</t>
  </si>
  <si>
    <t>8.1. Asmens ir turto apsauga</t>
  </si>
  <si>
    <t>8.2. Kiti posričiai</t>
  </si>
  <si>
    <t>9. Socialinė gerovė</t>
  </si>
  <si>
    <t>9.1. Socialinis darbas ir konsultavimas</t>
  </si>
  <si>
    <t>9.2. Vaikų priežiūra ir paslaugos jaunimui</t>
  </si>
  <si>
    <t>9.3. Kiti posričiai</t>
  </si>
  <si>
    <t>10. Sveikatos priežiūra</t>
  </si>
  <si>
    <t>10.1. Medicinos diagnostika ir gydymo technologija</t>
  </si>
  <si>
    <t>10.2. Slauga ir akušerija</t>
  </si>
  <si>
    <t>10.3. Terapija ir reabilitacija</t>
  </si>
  <si>
    <t>10.4. Kiti posričiai</t>
  </si>
  <si>
    <t>11. Transporto paslaugos</t>
  </si>
  <si>
    <t xml:space="preserve">11.1. Transporto paslaugos (išskyrus kelių transporto programas) </t>
  </si>
  <si>
    <t xml:space="preserve">11.2. Transporto paslaugos (tik kelių transporto programoms) </t>
  </si>
  <si>
    <t>11.3. Kiti posričiai</t>
  </si>
  <si>
    <t>12. Verslas ir administravimas</t>
  </si>
  <si>
    <t>12.1. Apskaita</t>
  </si>
  <si>
    <t>12.2. Biuro administravimas</t>
  </si>
  <si>
    <t>12.3. Darbo organizavimas</t>
  </si>
  <si>
    <t>12.4. Didmeninė ir mažmeninė prekyba</t>
  </si>
  <si>
    <t>12.5. Finansai, bankininkystė ir draudimas</t>
  </si>
  <si>
    <t>12.6. Rinkodara</t>
  </si>
  <si>
    <t>12.7. Vadyba ir administravimas</t>
  </si>
  <si>
    <t>12.8. Kiti posričiai</t>
  </si>
  <si>
    <t>13. Žemės ūkis</t>
  </si>
  <si>
    <t>13.1. Augalininkystė ir gyvulininkystė</t>
  </si>
  <si>
    <t>13.2. Sodininkystė</t>
  </si>
  <si>
    <t>13.3. Kiti posričiai</t>
  </si>
  <si>
    <t>14. Žuvininkystė</t>
  </si>
  <si>
    <t>14.1. Žuvininkystė</t>
  </si>
  <si>
    <t>14.2. Kiti posričiai</t>
  </si>
  <si>
    <t>Bendrieji rodikliai:</t>
  </si>
  <si>
    <t>koeficientas R</t>
  </si>
  <si>
    <t>BD, Eur</t>
  </si>
  <si>
    <t>Soc. dr. tarifas, %</t>
  </si>
  <si>
    <t>Garantinio fondo įmokos tarifas, %</t>
  </si>
  <si>
    <t>Ilgalaikio darbo išmokų fondo įmokos tarifas, %</t>
  </si>
  <si>
    <t>Bazinis grupės mokinių skaičius</t>
  </si>
  <si>
    <t>Patikslinta LRV 2020-03-18 nutarimu Nr. 241</t>
  </si>
  <si>
    <t>Metodikos rodikliai 1 mokymosi kreditui</t>
  </si>
  <si>
    <t>Valdymo koeficientas, BD dydžiais</t>
  </si>
  <si>
    <t>ŠP, BD dydžiais</t>
  </si>
  <si>
    <t>Kvalifikacija, BD dydžiais</t>
  </si>
  <si>
    <t>DU</t>
  </si>
  <si>
    <t>Valdymas</t>
  </si>
  <si>
    <t>ŠP</t>
  </si>
  <si>
    <t>Kvalifikacija</t>
  </si>
  <si>
    <t>Mokymosi priemonės</t>
  </si>
  <si>
    <t>Pirminis mokymas
(22 kontaktinės valandos)</t>
  </si>
  <si>
    <t>Tęstinis mokymas
(18 kontaktinių valandų)</t>
  </si>
  <si>
    <t>Pirminis spec.poreikių mokymas
(27 kontaktinės valandos)</t>
  </si>
  <si>
    <t>ŠP+5%
(vidut. por.)</t>
  </si>
  <si>
    <t>ŠP+15%
(dideli por.)</t>
  </si>
  <si>
    <t>Lėšos</t>
  </si>
  <si>
    <t>DU+5%
(vidut. por.)</t>
  </si>
  <si>
    <t>DU+15%
(dideli por.)</t>
  </si>
  <si>
    <t>DU indeksavimo koeficientas 11.2 punkte nurodytoms programoms:</t>
  </si>
  <si>
    <t>kai minimalių individualaus praktinio vairavimo mokymo valandų dalis nuo bendro formaliojo profesinio mokymo programos (jos dalies) valandų skaičiaus sudaro ne daugiau kaip 5 procentus</t>
  </si>
  <si>
    <t>kai  minimalių individualaus praktinio vairavimo mokymo valandų dalis nuo bendro formaliojo profesinio mokymo programos (jos dalies) valandų skaičiaus sudaro daugiau kaip 5, bet ne daugiau kaip 10 procentų</t>
  </si>
  <si>
    <t>kai minimalių individualaus praktinio vairavimo mokymo valandų dalis nuo bendro formaliojo profesinio mokymo programos (jos dalies) valandų skaičiaus sudaro daugiau kaip 10 procentų</t>
  </si>
  <si>
    <t>Numatyta LRV 2021-12-29 nutarimu Nr. 1147</t>
  </si>
  <si>
    <t>x</t>
  </si>
  <si>
    <r>
      <t>Brangumo koeficientas</t>
    </r>
    <r>
      <rPr>
        <sz val="11"/>
        <color rgb="FFFF0000"/>
        <rFont val="Calibri"/>
        <family val="2"/>
        <scheme val="minor"/>
      </rPr>
      <t>*LRV 2024-01-03 nutarimu Nr. 4</t>
    </r>
  </si>
  <si>
    <r>
      <t xml:space="preserve">2026 M. VIENO MOKYMOSI KREDITO PROFESINIO MOKYMO LĖŠŲ APSKAIČIAVIMAS </t>
    </r>
    <r>
      <rPr>
        <b/>
        <sz val="11"/>
        <color rgb="FFFF0000"/>
        <rFont val="Calibri"/>
        <family val="2"/>
        <charset val="186"/>
        <scheme val="minor"/>
      </rPr>
      <t>(TAIKOMA NUO 2026-01-01)</t>
    </r>
  </si>
  <si>
    <t>Patikslinta LRV 2025-12-29 nutarimu Nr.939 (įsigalioja nuo 2026-01-01)</t>
  </si>
  <si>
    <t>Patikslinta nuo 2026-01-01</t>
  </si>
  <si>
    <r>
      <t xml:space="preserve">2026 M. VIENO MOKYMOSI KREDITO PROFESINIO MOKYMO LĖŠOS </t>
    </r>
    <r>
      <rPr>
        <b/>
        <sz val="11"/>
        <color rgb="FFFF0000"/>
        <rFont val="Calibri"/>
        <family val="2"/>
        <charset val="186"/>
        <scheme val="minor"/>
      </rPr>
      <t>(TAIKOMA NUO 2026-01-01)</t>
    </r>
  </si>
  <si>
    <t>(parengta pagal Profesinio mokymo lėšų skaičiavimo vienam mokiniui, kuris mokosi pagal formaliojo profesinio mokymo programą, metodiką, patvirtintą LRV 2019-09-11 nutarimu Nr. 934, įskaitant pakeitimus)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</si>
</sst>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1"/>
      <color rgb="FF0070C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trike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2" fontId="0" fillId="3" borderId="1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/>
    </xf>
    <xf numFmtId="2" fontId="0" fillId="5" borderId="1" xfId="0" applyNumberForma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5" fillId="5" borderId="1" xfId="0" applyFont="1" applyFill="1" applyBorder="1" applyAlignment="1">
      <alignment horizontal="left" vertical="top" wrapText="1" inden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2" fontId="0" fillId="0" borderId="2" xfId="0" applyNumberFormat="1" applyBorder="1" applyAlignment="1">
      <alignment horizontal="right" vertical="center"/>
    </xf>
    <xf numFmtId="2" fontId="0" fillId="2" borderId="2" xfId="0" applyNumberFormat="1" applyFill="1" applyBorder="1" applyAlignment="1">
      <alignment horizontal="right" vertical="center"/>
    </xf>
    <xf numFmtId="2" fontId="0" fillId="3" borderId="2" xfId="0" applyNumberFormat="1" applyFill="1" applyBorder="1" applyAlignment="1">
      <alignment horizontal="right" vertical="center"/>
    </xf>
    <xf numFmtId="2" fontId="0" fillId="5" borderId="2" xfId="0" applyNumberFormat="1" applyFill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3" borderId="7" xfId="0" applyNumberFormat="1" applyFill="1" applyBorder="1" applyAlignment="1">
      <alignment horizontal="right" vertical="center"/>
    </xf>
    <xf numFmtId="2" fontId="0" fillId="5" borderId="7" xfId="0" applyNumberFormat="1" applyFill="1" applyBorder="1" applyAlignment="1">
      <alignment horizontal="right" vertical="center"/>
    </xf>
    <xf numFmtId="164" fontId="0" fillId="2" borderId="4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vertical="top" wrapText="1"/>
    </xf>
    <xf numFmtId="0" fontId="13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0BB5-97BE-4DFB-9ED7-0E4F6EB97115}">
  <dimension ref="A1:S78"/>
  <sheetViews>
    <sheetView topLeftCell="D32" workbookViewId="0">
      <selection activeCell="B80" sqref="B80"/>
    </sheetView>
  </sheetViews>
  <sheetFormatPr defaultRowHeight="15" x14ac:dyDescent="0.25"/>
  <cols>
    <col min="1" max="1" width="38.140625" customWidth="1"/>
    <col min="2" max="2" width="7.140625" customWidth="1"/>
    <col min="3" max="3" width="8.42578125" customWidth="1"/>
    <col min="4" max="4" width="7.140625" customWidth="1"/>
    <col min="5" max="5" width="7.42578125" customWidth="1"/>
    <col min="6" max="6" width="8.42578125" customWidth="1"/>
    <col min="7" max="8" width="7.42578125" customWidth="1"/>
    <col min="9" max="9" width="8.42578125" customWidth="1"/>
    <col min="10" max="11" width="7.42578125" customWidth="1"/>
    <col min="12" max="12" width="8.42578125" customWidth="1"/>
    <col min="13" max="13" width="7.42578125" customWidth="1"/>
    <col min="14" max="14" width="7.5703125" customWidth="1"/>
    <col min="15" max="15" width="8.42578125" customWidth="1"/>
    <col min="16" max="16" width="7.140625" customWidth="1"/>
    <col min="17" max="17" width="7.5703125" customWidth="1"/>
    <col min="18" max="18" width="8.140625" customWidth="1"/>
    <col min="19" max="19" width="7.5703125" customWidth="1"/>
  </cols>
  <sheetData>
    <row r="1" spans="1:19" x14ac:dyDescent="0.25">
      <c r="A1" s="52" t="s">
        <v>114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36.75" customHeight="1" x14ac:dyDescent="0.2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19" x14ac:dyDescent="0.25">
      <c r="A3" s="1"/>
    </row>
    <row r="4" spans="1:19" ht="33" customHeight="1" x14ac:dyDescent="0.25">
      <c r="A4" s="54" t="s">
        <v>0</v>
      </c>
      <c r="B4" s="49" t="s">
        <v>1</v>
      </c>
      <c r="C4" s="50"/>
      <c r="D4" s="50"/>
      <c r="E4" s="50"/>
      <c r="F4" s="50"/>
      <c r="G4" s="50"/>
      <c r="H4" s="50"/>
      <c r="I4" s="50"/>
      <c r="J4" s="51"/>
      <c r="K4" s="49" t="s">
        <v>2</v>
      </c>
      <c r="L4" s="50"/>
      <c r="M4" s="50"/>
      <c r="N4" s="50"/>
      <c r="O4" s="50"/>
      <c r="P4" s="50"/>
      <c r="Q4" s="50"/>
      <c r="R4" s="50"/>
      <c r="S4" s="51"/>
    </row>
    <row r="5" spans="1:19" ht="39.6" customHeight="1" x14ac:dyDescent="0.25">
      <c r="A5" s="55"/>
      <c r="B5" s="49" t="s">
        <v>3</v>
      </c>
      <c r="C5" s="50"/>
      <c r="D5" s="51"/>
      <c r="E5" s="49" t="s">
        <v>4</v>
      </c>
      <c r="F5" s="50"/>
      <c r="G5" s="51"/>
      <c r="H5" s="49" t="s">
        <v>5</v>
      </c>
      <c r="I5" s="50"/>
      <c r="J5" s="51"/>
      <c r="K5" s="49" t="s">
        <v>3</v>
      </c>
      <c r="L5" s="50"/>
      <c r="M5" s="51"/>
      <c r="N5" s="49" t="s">
        <v>4</v>
      </c>
      <c r="O5" s="50"/>
      <c r="P5" s="51"/>
      <c r="Q5" s="49" t="s">
        <v>5</v>
      </c>
      <c r="R5" s="50"/>
      <c r="S5" s="51"/>
    </row>
    <row r="6" spans="1:19" ht="60" x14ac:dyDescent="0.25">
      <c r="A6" s="56"/>
      <c r="B6" s="9" t="s">
        <v>6</v>
      </c>
      <c r="C6" s="9" t="s">
        <v>7</v>
      </c>
      <c r="D6" s="9" t="s">
        <v>8</v>
      </c>
      <c r="E6" s="9" t="s">
        <v>6</v>
      </c>
      <c r="F6" s="9" t="s">
        <v>7</v>
      </c>
      <c r="G6" s="9" t="s">
        <v>8</v>
      </c>
      <c r="H6" s="9" t="s">
        <v>9</v>
      </c>
      <c r="I6" s="9" t="s">
        <v>7</v>
      </c>
      <c r="J6" s="9" t="s">
        <v>8</v>
      </c>
      <c r="K6" s="9" t="s">
        <v>6</v>
      </c>
      <c r="L6" s="9" t="s">
        <v>7</v>
      </c>
      <c r="M6" s="9" t="s">
        <v>8</v>
      </c>
      <c r="N6" s="9" t="s">
        <v>6</v>
      </c>
      <c r="O6" s="9" t="s">
        <v>7</v>
      </c>
      <c r="P6" s="9" t="s">
        <v>8</v>
      </c>
      <c r="Q6" s="9" t="s">
        <v>9</v>
      </c>
      <c r="R6" s="9" t="s">
        <v>7</v>
      </c>
      <c r="S6" s="9" t="s">
        <v>8</v>
      </c>
    </row>
    <row r="7" spans="1:19" x14ac:dyDescent="0.25">
      <c r="A7" s="10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 ht="45" x14ac:dyDescent="0.25">
      <c r="A8" s="13" t="s">
        <v>11</v>
      </c>
      <c r="B8" s="14">
        <v>94.50085350821621</v>
      </c>
      <c r="C8" s="14">
        <v>98.50399918362703</v>
      </c>
      <c r="D8" s="14">
        <v>106.51029053444864</v>
      </c>
      <c r="E8" s="14">
        <v>80.323174688540547</v>
      </c>
      <c r="F8" s="14">
        <v>83.617436422967572</v>
      </c>
      <c r="G8" s="14">
        <v>106.51029053444864</v>
      </c>
      <c r="H8" s="14">
        <v>112.22295203281081</v>
      </c>
      <c r="I8" s="14">
        <v>117.11220263445136</v>
      </c>
      <c r="J8" s="14">
        <v>126.89070383773243</v>
      </c>
      <c r="K8" s="14">
        <v>118.12606688527026</v>
      </c>
      <c r="L8" s="14">
        <v>123.12999897953378</v>
      </c>
      <c r="M8" s="14">
        <v>133.13786316806079</v>
      </c>
      <c r="N8" s="14">
        <v>100.40396836067569</v>
      </c>
      <c r="O8" s="14">
        <v>104.52179552870946</v>
      </c>
      <c r="P8" s="14">
        <v>133.13786316806079</v>
      </c>
      <c r="Q8" s="14">
        <v>140.2786900410135</v>
      </c>
      <c r="R8" s="14">
        <v>146.39025329306421</v>
      </c>
      <c r="S8" s="14">
        <v>158.61337979716555</v>
      </c>
    </row>
    <row r="9" spans="1:19" ht="45" x14ac:dyDescent="0.25">
      <c r="A9" s="13" t="s">
        <v>12</v>
      </c>
      <c r="B9" s="14">
        <v>95.399853508216211</v>
      </c>
      <c r="C9" s="14">
        <v>99.402999183627031</v>
      </c>
      <c r="D9" s="14">
        <v>107.40929053444864</v>
      </c>
      <c r="E9" s="14">
        <v>81.222174688540548</v>
      </c>
      <c r="F9" s="14">
        <v>84.516436422967573</v>
      </c>
      <c r="G9" s="14">
        <v>107.40929053444864</v>
      </c>
      <c r="H9" s="14">
        <v>113.12195203281081</v>
      </c>
      <c r="I9" s="14">
        <v>118.01120263445137</v>
      </c>
      <c r="J9" s="14">
        <v>127.78970383773243</v>
      </c>
      <c r="K9" s="14">
        <v>119.24981688527026</v>
      </c>
      <c r="L9" s="14">
        <v>124.25374897953378</v>
      </c>
      <c r="M9" s="14">
        <v>134.26161316806082</v>
      </c>
      <c r="N9" s="14">
        <v>101.52771836067569</v>
      </c>
      <c r="O9" s="14">
        <v>105.64554552870946</v>
      </c>
      <c r="P9" s="14">
        <v>134.26161316806082</v>
      </c>
      <c r="Q9" s="14">
        <v>141.40244004101351</v>
      </c>
      <c r="R9" s="14">
        <v>147.51400329306421</v>
      </c>
      <c r="S9" s="14">
        <v>159.73712979716555</v>
      </c>
    </row>
    <row r="10" spans="1:19" x14ac:dyDescent="0.25">
      <c r="A10" s="16" t="s">
        <v>13</v>
      </c>
      <c r="B10" s="14">
        <v>94.50085350821621</v>
      </c>
      <c r="C10" s="14">
        <v>98.50399918362703</v>
      </c>
      <c r="D10" s="14">
        <v>106.51029053444864</v>
      </c>
      <c r="E10" s="14">
        <v>80.323174688540547</v>
      </c>
      <c r="F10" s="14">
        <v>83.617436422967572</v>
      </c>
      <c r="G10" s="14">
        <v>106.51029053444864</v>
      </c>
      <c r="H10" s="14">
        <v>112.22295203281081</v>
      </c>
      <c r="I10" s="14">
        <v>117.11220263445136</v>
      </c>
      <c r="J10" s="14">
        <v>126.89070383773243</v>
      </c>
      <c r="K10" s="14">
        <v>118.12606688527026</v>
      </c>
      <c r="L10" s="14">
        <v>123.12999897953378</v>
      </c>
      <c r="M10" s="14">
        <v>133.13786316806079</v>
      </c>
      <c r="N10" s="14">
        <v>100.40396836067569</v>
      </c>
      <c r="O10" s="14">
        <v>104.52179552870946</v>
      </c>
      <c r="P10" s="14">
        <v>133.13786316806079</v>
      </c>
      <c r="Q10" s="14">
        <v>140.2786900410135</v>
      </c>
      <c r="R10" s="14">
        <v>146.39025329306421</v>
      </c>
      <c r="S10" s="14">
        <v>158.61337979716555</v>
      </c>
    </row>
    <row r="11" spans="1:19" x14ac:dyDescent="0.25">
      <c r="A11" s="10" t="s">
        <v>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x14ac:dyDescent="0.25">
      <c r="A12" s="13" t="s">
        <v>15</v>
      </c>
      <c r="B12" s="14">
        <v>93.242253508216209</v>
      </c>
      <c r="C12" s="14">
        <v>97.245399183627029</v>
      </c>
      <c r="D12" s="14">
        <v>105.25169053444864</v>
      </c>
      <c r="E12" s="14">
        <v>79.064574688540546</v>
      </c>
      <c r="F12" s="14">
        <v>82.35883642296757</v>
      </c>
      <c r="G12" s="14">
        <v>105.25169053444864</v>
      </c>
      <c r="H12" s="14">
        <v>110.96435203281081</v>
      </c>
      <c r="I12" s="14">
        <v>115.85360263445136</v>
      </c>
      <c r="J12" s="14">
        <v>125.63210383773243</v>
      </c>
      <c r="K12" s="14">
        <v>116.55281688527026</v>
      </c>
      <c r="L12" s="14">
        <v>121.55674897953378</v>
      </c>
      <c r="M12" s="14">
        <v>131.56461316806082</v>
      </c>
      <c r="N12" s="14">
        <v>98.830718360675689</v>
      </c>
      <c r="O12" s="14">
        <v>102.94854552870946</v>
      </c>
      <c r="P12" s="14">
        <v>131.56461316806082</v>
      </c>
      <c r="Q12" s="14">
        <v>138.7054400410135</v>
      </c>
      <c r="R12" s="14">
        <v>144.8170032930642</v>
      </c>
      <c r="S12" s="14">
        <v>157.04012979716555</v>
      </c>
    </row>
    <row r="13" spans="1:19" ht="30" x14ac:dyDescent="0.25">
      <c r="A13" s="13" t="s">
        <v>16</v>
      </c>
      <c r="B13" s="14">
        <v>93.242253508216209</v>
      </c>
      <c r="C13" s="14">
        <v>97.245399183627029</v>
      </c>
      <c r="D13" s="14">
        <v>105.25169053444864</v>
      </c>
      <c r="E13" s="14">
        <v>79.064574688540546</v>
      </c>
      <c r="F13" s="14">
        <v>82.35883642296757</v>
      </c>
      <c r="G13" s="14">
        <v>105.25169053444864</v>
      </c>
      <c r="H13" s="14">
        <v>110.96435203281081</v>
      </c>
      <c r="I13" s="14">
        <v>115.85360263445136</v>
      </c>
      <c r="J13" s="14">
        <v>125.63210383773243</v>
      </c>
      <c r="K13" s="14">
        <v>116.55281688527026</v>
      </c>
      <c r="L13" s="14">
        <v>121.55674897953378</v>
      </c>
      <c r="M13" s="14">
        <v>131.56461316806082</v>
      </c>
      <c r="N13" s="14">
        <v>98.830718360675689</v>
      </c>
      <c r="O13" s="14">
        <v>102.94854552870946</v>
      </c>
      <c r="P13" s="14">
        <v>131.56461316806082</v>
      </c>
      <c r="Q13" s="14">
        <v>138.7054400410135</v>
      </c>
      <c r="R13" s="14">
        <v>144.8170032930642</v>
      </c>
      <c r="S13" s="14">
        <v>157.04012979716555</v>
      </c>
    </row>
    <row r="14" spans="1:19" x14ac:dyDescent="0.25">
      <c r="A14" s="13" t="s">
        <v>17</v>
      </c>
      <c r="B14" s="14">
        <v>93.062453508216208</v>
      </c>
      <c r="C14" s="14">
        <v>97.065599183627029</v>
      </c>
      <c r="D14" s="14">
        <v>105.07189053444864</v>
      </c>
      <c r="E14" s="14">
        <v>78.884774688540546</v>
      </c>
      <c r="F14" s="14">
        <v>82.17903642296757</v>
      </c>
      <c r="G14" s="14">
        <v>105.07189053444864</v>
      </c>
      <c r="H14" s="14">
        <v>110.78455203281081</v>
      </c>
      <c r="I14" s="14">
        <v>115.67380263445136</v>
      </c>
      <c r="J14" s="14">
        <v>125.45230383773243</v>
      </c>
      <c r="K14" s="14">
        <v>116.32806688527026</v>
      </c>
      <c r="L14" s="14">
        <v>121.33199897953378</v>
      </c>
      <c r="M14" s="14">
        <v>131.33986316806079</v>
      </c>
      <c r="N14" s="14">
        <v>98.605968360675689</v>
      </c>
      <c r="O14" s="14">
        <v>102.72379552870946</v>
      </c>
      <c r="P14" s="14">
        <v>131.33986316806079</v>
      </c>
      <c r="Q14" s="14">
        <v>138.4806900410135</v>
      </c>
      <c r="R14" s="14">
        <v>144.5922532930642</v>
      </c>
      <c r="S14" s="14">
        <v>156.81537979716555</v>
      </c>
    </row>
    <row r="15" spans="1:19" x14ac:dyDescent="0.25">
      <c r="A15" s="16" t="s">
        <v>18</v>
      </c>
      <c r="B15" s="14">
        <v>93.062453508216208</v>
      </c>
      <c r="C15" s="14">
        <v>97.065599183627029</v>
      </c>
      <c r="D15" s="14">
        <v>105.07189053444864</v>
      </c>
      <c r="E15" s="14">
        <v>78.884774688540546</v>
      </c>
      <c r="F15" s="14">
        <v>82.17903642296757</v>
      </c>
      <c r="G15" s="14">
        <v>105.07189053444864</v>
      </c>
      <c r="H15" s="14">
        <v>110.78455203281081</v>
      </c>
      <c r="I15" s="14">
        <v>115.67380263445136</v>
      </c>
      <c r="J15" s="14">
        <v>125.45230383773243</v>
      </c>
      <c r="K15" s="14">
        <v>116.32806688527026</v>
      </c>
      <c r="L15" s="14">
        <v>121.33199897953378</v>
      </c>
      <c r="M15" s="14">
        <v>131.33986316806079</v>
      </c>
      <c r="N15" s="14">
        <v>98.605968360675689</v>
      </c>
      <c r="O15" s="14">
        <v>102.72379552870946</v>
      </c>
      <c r="P15" s="14">
        <v>131.33986316806079</v>
      </c>
      <c r="Q15" s="14">
        <v>138.4806900410135</v>
      </c>
      <c r="R15" s="14">
        <v>144.5922532930642</v>
      </c>
      <c r="S15" s="14">
        <v>156.81537979716555</v>
      </c>
    </row>
    <row r="16" spans="1:19" x14ac:dyDescent="0.25">
      <c r="A16" s="10" t="s">
        <v>19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30" x14ac:dyDescent="0.25">
      <c r="A17" s="13" t="s">
        <v>20</v>
      </c>
      <c r="B17" s="14">
        <v>90.545253508216206</v>
      </c>
      <c r="C17" s="14">
        <v>94.548399183627026</v>
      </c>
      <c r="D17" s="14">
        <v>102.55469053444864</v>
      </c>
      <c r="E17" s="14">
        <v>76.367574688540543</v>
      </c>
      <c r="F17" s="14">
        <v>79.661836422967568</v>
      </c>
      <c r="G17" s="14">
        <v>102.55469053444864</v>
      </c>
      <c r="H17" s="14">
        <v>108.26735203281081</v>
      </c>
      <c r="I17" s="14">
        <v>113.15660263445136</v>
      </c>
      <c r="J17" s="14">
        <v>122.93510383773243</v>
      </c>
      <c r="K17" s="14">
        <v>113.18156688527026</v>
      </c>
      <c r="L17" s="14">
        <v>118.18549897953378</v>
      </c>
      <c r="M17" s="14">
        <v>128.19336316806078</v>
      </c>
      <c r="N17" s="14">
        <v>95.459468360675686</v>
      </c>
      <c r="O17" s="14">
        <v>99.577295528709456</v>
      </c>
      <c r="P17" s="14">
        <v>128.19336316806078</v>
      </c>
      <c r="Q17" s="14">
        <v>135.3341900410135</v>
      </c>
      <c r="R17" s="14">
        <v>141.4457532930642</v>
      </c>
      <c r="S17" s="14">
        <v>153.66887979716554</v>
      </c>
    </row>
    <row r="18" spans="1:19" x14ac:dyDescent="0.25">
      <c r="A18" s="16" t="s">
        <v>21</v>
      </c>
      <c r="B18" s="14">
        <v>90.545253508216206</v>
      </c>
      <c r="C18" s="14">
        <v>94.548399183627026</v>
      </c>
      <c r="D18" s="14">
        <v>102.55469053444864</v>
      </c>
      <c r="E18" s="14">
        <v>76.367574688540543</v>
      </c>
      <c r="F18" s="14">
        <v>79.661836422967568</v>
      </c>
      <c r="G18" s="14">
        <v>102.55469053444864</v>
      </c>
      <c r="H18" s="14">
        <v>108.26735203281081</v>
      </c>
      <c r="I18" s="14">
        <v>113.15660263445136</v>
      </c>
      <c r="J18" s="14">
        <v>122.93510383773243</v>
      </c>
      <c r="K18" s="14">
        <v>113.18156688527026</v>
      </c>
      <c r="L18" s="14">
        <v>118.18549897953378</v>
      </c>
      <c r="M18" s="14">
        <v>128.19336316806078</v>
      </c>
      <c r="N18" s="14">
        <v>95.459468360675686</v>
      </c>
      <c r="O18" s="14">
        <v>99.577295528709456</v>
      </c>
      <c r="P18" s="14">
        <v>128.19336316806078</v>
      </c>
      <c r="Q18" s="14">
        <v>135.3341900410135</v>
      </c>
      <c r="R18" s="14">
        <v>141.4457532930642</v>
      </c>
      <c r="S18" s="14">
        <v>153.66887979716554</v>
      </c>
    </row>
    <row r="19" spans="1:19" x14ac:dyDescent="0.25">
      <c r="A19" s="10" t="s">
        <v>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x14ac:dyDescent="0.25">
      <c r="A20" s="13" t="s">
        <v>23</v>
      </c>
      <c r="B20" s="14">
        <v>92.882653508216208</v>
      </c>
      <c r="C20" s="14">
        <v>96.885799183627029</v>
      </c>
      <c r="D20" s="14">
        <v>104.89209053444864</v>
      </c>
      <c r="E20" s="14">
        <v>78.704974688540545</v>
      </c>
      <c r="F20" s="14">
        <v>81.99923642296757</v>
      </c>
      <c r="G20" s="14">
        <v>104.89209053444864</v>
      </c>
      <c r="H20" s="14">
        <v>110.60475203281081</v>
      </c>
      <c r="I20" s="14">
        <v>115.49400263445136</v>
      </c>
      <c r="J20" s="14">
        <v>125.27250383773243</v>
      </c>
      <c r="K20" s="14">
        <v>116.10331688527026</v>
      </c>
      <c r="L20" s="14">
        <v>121.10724897953378</v>
      </c>
      <c r="M20" s="14">
        <v>131.11511316806082</v>
      </c>
      <c r="N20" s="14">
        <v>98.381218360675689</v>
      </c>
      <c r="O20" s="14">
        <v>102.49904552870946</v>
      </c>
      <c r="P20" s="14">
        <v>131.11511316806082</v>
      </c>
      <c r="Q20" s="14">
        <v>138.2559400410135</v>
      </c>
      <c r="R20" s="14">
        <v>144.3675032930642</v>
      </c>
      <c r="S20" s="14">
        <v>156.59062979716555</v>
      </c>
    </row>
    <row r="21" spans="1:19" x14ac:dyDescent="0.25">
      <c r="A21" s="13" t="s">
        <v>24</v>
      </c>
      <c r="B21" s="14">
        <v>92.882653508216208</v>
      </c>
      <c r="C21" s="14">
        <v>96.885799183627029</v>
      </c>
      <c r="D21" s="14">
        <v>104.89209053444864</v>
      </c>
      <c r="E21" s="14">
        <v>78.704974688540545</v>
      </c>
      <c r="F21" s="14">
        <v>81.99923642296757</v>
      </c>
      <c r="G21" s="14">
        <v>104.89209053444864</v>
      </c>
      <c r="H21" s="14">
        <v>110.60475203281081</v>
      </c>
      <c r="I21" s="14">
        <v>115.49400263445136</v>
      </c>
      <c r="J21" s="14">
        <v>125.27250383773243</v>
      </c>
      <c r="K21" s="14">
        <v>116.10331688527026</v>
      </c>
      <c r="L21" s="14">
        <v>121.10724897953378</v>
      </c>
      <c r="M21" s="14">
        <v>131.11511316806082</v>
      </c>
      <c r="N21" s="14">
        <v>98.381218360675689</v>
      </c>
      <c r="O21" s="14">
        <v>102.49904552870946</v>
      </c>
      <c r="P21" s="14">
        <v>131.11511316806082</v>
      </c>
      <c r="Q21" s="14">
        <v>138.2559400410135</v>
      </c>
      <c r="R21" s="14">
        <v>144.3675032930642</v>
      </c>
      <c r="S21" s="14">
        <v>156.59062979716555</v>
      </c>
    </row>
    <row r="22" spans="1:19" x14ac:dyDescent="0.25">
      <c r="A22" s="13" t="s">
        <v>25</v>
      </c>
      <c r="B22" s="14">
        <v>92.882653508216208</v>
      </c>
      <c r="C22" s="14">
        <v>96.885799183627029</v>
      </c>
      <c r="D22" s="14">
        <v>104.89209053444864</v>
      </c>
      <c r="E22" s="14">
        <v>78.704974688540545</v>
      </c>
      <c r="F22" s="14">
        <v>81.99923642296757</v>
      </c>
      <c r="G22" s="14">
        <v>104.89209053444864</v>
      </c>
      <c r="H22" s="14">
        <v>110.60475203281081</v>
      </c>
      <c r="I22" s="14">
        <v>115.49400263445136</v>
      </c>
      <c r="J22" s="14">
        <v>125.27250383773243</v>
      </c>
      <c r="K22" s="14">
        <v>116.10331688527026</v>
      </c>
      <c r="L22" s="14">
        <v>121.10724897953378</v>
      </c>
      <c r="M22" s="14">
        <v>131.11511316806082</v>
      </c>
      <c r="N22" s="14">
        <v>98.381218360675689</v>
      </c>
      <c r="O22" s="14">
        <v>102.49904552870946</v>
      </c>
      <c r="P22" s="14">
        <v>131.11511316806082</v>
      </c>
      <c r="Q22" s="14">
        <v>138.2559400410135</v>
      </c>
      <c r="R22" s="14">
        <v>144.3675032930642</v>
      </c>
      <c r="S22" s="14">
        <v>156.59062979716555</v>
      </c>
    </row>
    <row r="23" spans="1:19" x14ac:dyDescent="0.25">
      <c r="A23" s="13" t="s">
        <v>26</v>
      </c>
      <c r="B23" s="14">
        <v>92.882653508216208</v>
      </c>
      <c r="C23" s="14">
        <v>96.885799183627029</v>
      </c>
      <c r="D23" s="14">
        <v>104.89209053444864</v>
      </c>
      <c r="E23" s="14">
        <v>78.704974688540545</v>
      </c>
      <c r="F23" s="14">
        <v>81.99923642296757</v>
      </c>
      <c r="G23" s="14">
        <v>104.89209053444864</v>
      </c>
      <c r="H23" s="14">
        <v>110.60475203281081</v>
      </c>
      <c r="I23" s="14">
        <v>115.49400263445136</v>
      </c>
      <c r="J23" s="14">
        <v>125.27250383773243</v>
      </c>
      <c r="K23" s="14">
        <v>116.10331688527026</v>
      </c>
      <c r="L23" s="14">
        <v>121.10724897953378</v>
      </c>
      <c r="M23" s="14">
        <v>131.11511316806082</v>
      </c>
      <c r="N23" s="14">
        <v>98.381218360675689</v>
      </c>
      <c r="O23" s="14">
        <v>102.49904552870946</v>
      </c>
      <c r="P23" s="14">
        <v>131.11511316806082</v>
      </c>
      <c r="Q23" s="14">
        <v>138.2559400410135</v>
      </c>
      <c r="R23" s="14">
        <v>144.3675032930642</v>
      </c>
      <c r="S23" s="14">
        <v>156.59062979716555</v>
      </c>
    </row>
    <row r="24" spans="1:19" ht="30" x14ac:dyDescent="0.25">
      <c r="A24" s="13" t="s">
        <v>27</v>
      </c>
      <c r="B24" s="14">
        <v>93.601853508216209</v>
      </c>
      <c r="C24" s="14">
        <v>97.604999183627029</v>
      </c>
      <c r="D24" s="14">
        <v>105.61129053444864</v>
      </c>
      <c r="E24" s="14">
        <v>79.424174688540546</v>
      </c>
      <c r="F24" s="14">
        <v>82.718436422967571</v>
      </c>
      <c r="G24" s="14">
        <v>105.61129053444864</v>
      </c>
      <c r="H24" s="14">
        <v>111.32395203281081</v>
      </c>
      <c r="I24" s="14">
        <v>116.21320263445136</v>
      </c>
      <c r="J24" s="14">
        <v>125.99170383773243</v>
      </c>
      <c r="K24" s="14">
        <v>117.00231688527026</v>
      </c>
      <c r="L24" s="14">
        <v>122.00624897953378</v>
      </c>
      <c r="M24" s="14">
        <v>132.01411316806082</v>
      </c>
      <c r="N24" s="14">
        <v>99.28021836067569</v>
      </c>
      <c r="O24" s="14">
        <v>103.39804552870946</v>
      </c>
      <c r="P24" s="14">
        <v>132.01411316806082</v>
      </c>
      <c r="Q24" s="14">
        <v>139.1549400410135</v>
      </c>
      <c r="R24" s="14">
        <v>145.2665032930642</v>
      </c>
      <c r="S24" s="14">
        <v>157.48962979716555</v>
      </c>
    </row>
    <row r="25" spans="1:19" ht="30" x14ac:dyDescent="0.25">
      <c r="A25" s="13" t="s">
        <v>28</v>
      </c>
      <c r="B25" s="14">
        <v>95.399853508216211</v>
      </c>
      <c r="C25" s="14">
        <v>99.402999183627031</v>
      </c>
      <c r="D25" s="14">
        <v>107.40929053444864</v>
      </c>
      <c r="E25" s="14">
        <v>81.222174688540548</v>
      </c>
      <c r="F25" s="14">
        <v>84.516436422967573</v>
      </c>
      <c r="G25" s="14">
        <v>107.40929053444864</v>
      </c>
      <c r="H25" s="14">
        <v>113.12195203281081</v>
      </c>
      <c r="I25" s="14">
        <v>118.01120263445137</v>
      </c>
      <c r="J25" s="14">
        <v>127.78970383773243</v>
      </c>
      <c r="K25" s="14">
        <v>119.24981688527026</v>
      </c>
      <c r="L25" s="14">
        <v>124.25374897953378</v>
      </c>
      <c r="M25" s="14">
        <v>134.26161316806082</v>
      </c>
      <c r="N25" s="14">
        <v>101.52771836067569</v>
      </c>
      <c r="O25" s="14">
        <v>105.64554552870946</v>
      </c>
      <c r="P25" s="14">
        <v>134.26161316806082</v>
      </c>
      <c r="Q25" s="14">
        <v>141.40244004101351</v>
      </c>
      <c r="R25" s="14">
        <v>147.51400329306421</v>
      </c>
      <c r="S25" s="14">
        <v>159.73712979716555</v>
      </c>
    </row>
    <row r="26" spans="1:19" ht="45" x14ac:dyDescent="0.25">
      <c r="A26" s="13" t="s">
        <v>29</v>
      </c>
      <c r="B26" s="14">
        <v>93.601853508216209</v>
      </c>
      <c r="C26" s="14">
        <v>97.604999183627029</v>
      </c>
      <c r="D26" s="14">
        <v>105.61129053444864</v>
      </c>
      <c r="E26" s="14">
        <v>79.424174688540546</v>
      </c>
      <c r="F26" s="14">
        <v>82.718436422967571</v>
      </c>
      <c r="G26" s="14">
        <v>105.61129053444864</v>
      </c>
      <c r="H26" s="14">
        <v>111.32395203281081</v>
      </c>
      <c r="I26" s="14">
        <v>116.21320263445136</v>
      </c>
      <c r="J26" s="14">
        <v>125.99170383773243</v>
      </c>
      <c r="K26" s="14">
        <v>117.00231688527026</v>
      </c>
      <c r="L26" s="14">
        <v>122.00624897953378</v>
      </c>
      <c r="M26" s="14">
        <v>132.01411316806082</v>
      </c>
      <c r="N26" s="14">
        <v>99.28021836067569</v>
      </c>
      <c r="O26" s="14">
        <v>103.39804552870946</v>
      </c>
      <c r="P26" s="14">
        <v>132.01411316806082</v>
      </c>
      <c r="Q26" s="14">
        <v>139.1549400410135</v>
      </c>
      <c r="R26" s="14">
        <v>145.2665032930642</v>
      </c>
      <c r="S26" s="14">
        <v>157.48962979716555</v>
      </c>
    </row>
    <row r="27" spans="1:19" ht="60" x14ac:dyDescent="0.25">
      <c r="A27" s="13" t="s">
        <v>30</v>
      </c>
      <c r="B27" s="14">
        <v>95.399853508216211</v>
      </c>
      <c r="C27" s="14">
        <v>99.402999183627031</v>
      </c>
      <c r="D27" s="14">
        <v>107.40929053444864</v>
      </c>
      <c r="E27" s="14">
        <v>81.222174688540548</v>
      </c>
      <c r="F27" s="14">
        <v>84.516436422967573</v>
      </c>
      <c r="G27" s="14">
        <v>107.40929053444864</v>
      </c>
      <c r="H27" s="14">
        <v>113.12195203281081</v>
      </c>
      <c r="I27" s="14">
        <v>118.01120263445137</v>
      </c>
      <c r="J27" s="14">
        <v>127.78970383773243</v>
      </c>
      <c r="K27" s="14">
        <v>119.24981688527026</v>
      </c>
      <c r="L27" s="14">
        <v>124.25374897953378</v>
      </c>
      <c r="M27" s="14">
        <v>134.26161316806082</v>
      </c>
      <c r="N27" s="14">
        <v>101.52771836067569</v>
      </c>
      <c r="O27" s="14">
        <v>105.64554552870946</v>
      </c>
      <c r="P27" s="14">
        <v>134.26161316806082</v>
      </c>
      <c r="Q27" s="14">
        <v>141.40244004101351</v>
      </c>
      <c r="R27" s="14">
        <v>147.51400329306421</v>
      </c>
      <c r="S27" s="14">
        <v>159.73712979716555</v>
      </c>
    </row>
    <row r="28" spans="1:19" x14ac:dyDescent="0.25">
      <c r="A28" s="16" t="s">
        <v>31</v>
      </c>
      <c r="B28" s="14">
        <v>92.882653508216208</v>
      </c>
      <c r="C28" s="14">
        <v>96.885799183627029</v>
      </c>
      <c r="D28" s="14">
        <v>104.89209053444864</v>
      </c>
      <c r="E28" s="14">
        <v>78.704974688540545</v>
      </c>
      <c r="F28" s="14">
        <v>81.99923642296757</v>
      </c>
      <c r="G28" s="14">
        <v>104.89209053444864</v>
      </c>
      <c r="H28" s="14">
        <v>110.60475203281081</v>
      </c>
      <c r="I28" s="14">
        <v>115.49400263445136</v>
      </c>
      <c r="J28" s="14">
        <v>125.27250383773243</v>
      </c>
      <c r="K28" s="14">
        <v>116.10331688527026</v>
      </c>
      <c r="L28" s="14">
        <v>121.10724897953378</v>
      </c>
      <c r="M28" s="14">
        <v>131.11511316806082</v>
      </c>
      <c r="N28" s="14">
        <v>98.381218360675689</v>
      </c>
      <c r="O28" s="14">
        <v>102.49904552870946</v>
      </c>
      <c r="P28" s="14">
        <v>131.11511316806082</v>
      </c>
      <c r="Q28" s="14">
        <v>138.2559400410135</v>
      </c>
      <c r="R28" s="14">
        <v>144.3675032930642</v>
      </c>
      <c r="S28" s="14">
        <v>156.59062979716555</v>
      </c>
    </row>
    <row r="29" spans="1:19" x14ac:dyDescent="0.25">
      <c r="A29" s="10" t="s">
        <v>32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x14ac:dyDescent="0.25">
      <c r="A30" s="13" t="s">
        <v>33</v>
      </c>
      <c r="B30" s="14">
        <v>91.084653508216206</v>
      </c>
      <c r="C30" s="14">
        <v>95.087799183627027</v>
      </c>
      <c r="D30" s="14">
        <v>103.09409053444864</v>
      </c>
      <c r="E30" s="14">
        <v>76.906974688540544</v>
      </c>
      <c r="F30" s="14">
        <v>80.201236422967568</v>
      </c>
      <c r="G30" s="14">
        <v>103.09409053444864</v>
      </c>
      <c r="H30" s="14">
        <v>108.80675203281081</v>
      </c>
      <c r="I30" s="14">
        <v>113.69600263445136</v>
      </c>
      <c r="J30" s="14">
        <v>123.47450383773243</v>
      </c>
      <c r="K30" s="14">
        <v>113.85581688527026</v>
      </c>
      <c r="L30" s="14">
        <v>118.85974897953378</v>
      </c>
      <c r="M30" s="14">
        <v>128.86761316806081</v>
      </c>
      <c r="N30" s="14">
        <v>96.133718360675687</v>
      </c>
      <c r="O30" s="14">
        <v>100.25154552870946</v>
      </c>
      <c r="P30" s="14">
        <v>128.86761316806081</v>
      </c>
      <c r="Q30" s="14">
        <v>136.0084400410135</v>
      </c>
      <c r="R30" s="14">
        <v>142.1200032930642</v>
      </c>
      <c r="S30" s="14">
        <v>154.34312979716555</v>
      </c>
    </row>
    <row r="31" spans="1:19" x14ac:dyDescent="0.25">
      <c r="A31" s="13" t="s">
        <v>34</v>
      </c>
      <c r="B31" s="14">
        <v>93.242253508216209</v>
      </c>
      <c r="C31" s="14">
        <v>97.245399183627029</v>
      </c>
      <c r="D31" s="14">
        <v>105.25169053444864</v>
      </c>
      <c r="E31" s="14">
        <v>79.064574688540546</v>
      </c>
      <c r="F31" s="14">
        <v>82.35883642296757</v>
      </c>
      <c r="G31" s="14">
        <v>105.25169053444864</v>
      </c>
      <c r="H31" s="14">
        <v>110.96435203281081</v>
      </c>
      <c r="I31" s="14">
        <v>115.85360263445136</v>
      </c>
      <c r="J31" s="14">
        <v>125.63210383773243</v>
      </c>
      <c r="K31" s="14">
        <v>116.55281688527026</v>
      </c>
      <c r="L31" s="14">
        <v>121.55674897953378</v>
      </c>
      <c r="M31" s="14">
        <v>131.56461316806082</v>
      </c>
      <c r="N31" s="14">
        <v>98.830718360675689</v>
      </c>
      <c r="O31" s="14">
        <v>102.94854552870946</v>
      </c>
      <c r="P31" s="14">
        <v>131.56461316806082</v>
      </c>
      <c r="Q31" s="14">
        <v>138.7054400410135</v>
      </c>
      <c r="R31" s="14">
        <v>144.8170032930642</v>
      </c>
      <c r="S31" s="14">
        <v>157.04012979716555</v>
      </c>
    </row>
    <row r="32" spans="1:19" x14ac:dyDescent="0.25">
      <c r="A32" s="13" t="s">
        <v>35</v>
      </c>
      <c r="B32" s="14">
        <v>92.163453508216207</v>
      </c>
      <c r="C32" s="14">
        <v>96.166599183627028</v>
      </c>
      <c r="D32" s="14">
        <v>104.17289053444864</v>
      </c>
      <c r="E32" s="14">
        <v>77.985774688540545</v>
      </c>
      <c r="F32" s="14">
        <v>81.280036422967569</v>
      </c>
      <c r="G32" s="14">
        <v>104.17289053444864</v>
      </c>
      <c r="H32" s="14">
        <v>109.88555203281081</v>
      </c>
      <c r="I32" s="14">
        <v>114.77480263445136</v>
      </c>
      <c r="J32" s="14">
        <v>124.55330383773243</v>
      </c>
      <c r="K32" s="14">
        <v>115.20431688527026</v>
      </c>
      <c r="L32" s="14">
        <v>120.20824897953378</v>
      </c>
      <c r="M32" s="14">
        <v>130.21611316806082</v>
      </c>
      <c r="N32" s="14">
        <v>97.482218360675688</v>
      </c>
      <c r="O32" s="14">
        <v>101.60004552870946</v>
      </c>
      <c r="P32" s="14">
        <v>130.21611316806082</v>
      </c>
      <c r="Q32" s="14">
        <v>137.3569400410135</v>
      </c>
      <c r="R32" s="14">
        <v>143.4685032930642</v>
      </c>
      <c r="S32" s="14">
        <v>155.69162979716555</v>
      </c>
    </row>
    <row r="33" spans="1:19" x14ac:dyDescent="0.25">
      <c r="A33" s="13" t="s">
        <v>36</v>
      </c>
      <c r="B33" s="14">
        <v>90.005853508216205</v>
      </c>
      <c r="C33" s="14">
        <v>94.008999183627026</v>
      </c>
      <c r="D33" s="14">
        <v>102.01529053444864</v>
      </c>
      <c r="E33" s="14">
        <v>75.828174688540543</v>
      </c>
      <c r="F33" s="14">
        <v>79.122436422967567</v>
      </c>
      <c r="G33" s="14">
        <v>102.01529053444864</v>
      </c>
      <c r="H33" s="14">
        <v>107.7279520328108</v>
      </c>
      <c r="I33" s="14">
        <v>112.61720263445136</v>
      </c>
      <c r="J33" s="14">
        <v>122.39570383773243</v>
      </c>
      <c r="K33" s="14">
        <v>112.50731688527026</v>
      </c>
      <c r="L33" s="14">
        <v>117.51124897953378</v>
      </c>
      <c r="M33" s="14">
        <v>127.5191131680608</v>
      </c>
      <c r="N33" s="14">
        <v>94.785218360675685</v>
      </c>
      <c r="O33" s="14">
        <v>98.903045528709455</v>
      </c>
      <c r="P33" s="14">
        <v>127.5191131680608</v>
      </c>
      <c r="Q33" s="14">
        <v>134.6599400410135</v>
      </c>
      <c r="R33" s="14">
        <v>140.7715032930642</v>
      </c>
      <c r="S33" s="14">
        <v>152.99462979716554</v>
      </c>
    </row>
    <row r="34" spans="1:19" x14ac:dyDescent="0.25">
      <c r="A34" s="16" t="s">
        <v>37</v>
      </c>
      <c r="B34" s="14">
        <v>90.005853508216205</v>
      </c>
      <c r="C34" s="14">
        <v>94.008999183627026</v>
      </c>
      <c r="D34" s="14">
        <v>102.01529053444864</v>
      </c>
      <c r="E34" s="14">
        <v>75.828174688540543</v>
      </c>
      <c r="F34" s="14">
        <v>79.122436422967567</v>
      </c>
      <c r="G34" s="14">
        <v>102.01529053444864</v>
      </c>
      <c r="H34" s="14">
        <v>107.7279520328108</v>
      </c>
      <c r="I34" s="14">
        <v>112.61720263445136</v>
      </c>
      <c r="J34" s="14">
        <v>122.39570383773243</v>
      </c>
      <c r="K34" s="14">
        <v>112.50731688527026</v>
      </c>
      <c r="L34" s="14">
        <v>117.51124897953378</v>
      </c>
      <c r="M34" s="14">
        <v>127.5191131680608</v>
      </c>
      <c r="N34" s="14">
        <v>94.785218360675685</v>
      </c>
      <c r="O34" s="14">
        <v>98.903045528709455</v>
      </c>
      <c r="P34" s="14">
        <v>127.5191131680608</v>
      </c>
      <c r="Q34" s="14">
        <v>134.6599400410135</v>
      </c>
      <c r="R34" s="14">
        <v>140.7715032930642</v>
      </c>
      <c r="S34" s="14">
        <v>152.99462979716554</v>
      </c>
    </row>
    <row r="35" spans="1:19" x14ac:dyDescent="0.25">
      <c r="A35" s="10" t="s">
        <v>38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x14ac:dyDescent="0.25">
      <c r="A36" s="13" t="s">
        <v>39</v>
      </c>
      <c r="B36" s="14">
        <v>92.343253508216208</v>
      </c>
      <c r="C36" s="14">
        <v>96.346399183627028</v>
      </c>
      <c r="D36" s="14">
        <v>104.35269053444864</v>
      </c>
      <c r="E36" s="14">
        <v>78.165574688540545</v>
      </c>
      <c r="F36" s="14">
        <v>81.45983642296757</v>
      </c>
      <c r="G36" s="14">
        <v>104.35269053444864</v>
      </c>
      <c r="H36" s="14">
        <v>110.06535203281081</v>
      </c>
      <c r="I36" s="14">
        <v>114.95460263445136</v>
      </c>
      <c r="J36" s="14">
        <v>124.73310383773243</v>
      </c>
      <c r="K36" s="14">
        <v>115.42906688527026</v>
      </c>
      <c r="L36" s="14">
        <v>120.43299897953378</v>
      </c>
      <c r="M36" s="14">
        <v>130.44086316806079</v>
      </c>
      <c r="N36" s="14">
        <v>97.706968360675688</v>
      </c>
      <c r="O36" s="14">
        <v>101.82479552870946</v>
      </c>
      <c r="P36" s="14">
        <v>130.44086316806079</v>
      </c>
      <c r="Q36" s="14">
        <v>137.5816900410135</v>
      </c>
      <c r="R36" s="14">
        <v>143.6932532930642</v>
      </c>
      <c r="S36" s="14">
        <v>155.91637979716555</v>
      </c>
    </row>
    <row r="37" spans="1:19" x14ac:dyDescent="0.25">
      <c r="A37" s="16" t="s">
        <v>40</v>
      </c>
      <c r="B37" s="14">
        <v>92.343253508216208</v>
      </c>
      <c r="C37" s="14">
        <v>96.346399183627028</v>
      </c>
      <c r="D37" s="14">
        <v>104.35269053444864</v>
      </c>
      <c r="E37" s="14">
        <v>78.165574688540545</v>
      </c>
      <c r="F37" s="14">
        <v>81.45983642296757</v>
      </c>
      <c r="G37" s="14">
        <v>104.35269053444864</v>
      </c>
      <c r="H37" s="14">
        <v>110.06535203281081</v>
      </c>
      <c r="I37" s="14">
        <v>114.95460263445136</v>
      </c>
      <c r="J37" s="14">
        <v>124.73310383773243</v>
      </c>
      <c r="K37" s="14">
        <v>115.42906688527026</v>
      </c>
      <c r="L37" s="14">
        <v>120.43299897953378</v>
      </c>
      <c r="M37" s="14">
        <v>130.44086316806079</v>
      </c>
      <c r="N37" s="14">
        <v>97.706968360675688</v>
      </c>
      <c r="O37" s="14">
        <v>101.82479552870946</v>
      </c>
      <c r="P37" s="14">
        <v>130.44086316806079</v>
      </c>
      <c r="Q37" s="14">
        <v>137.5816900410135</v>
      </c>
      <c r="R37" s="14">
        <v>143.6932532930642</v>
      </c>
      <c r="S37" s="14">
        <v>155.91637979716555</v>
      </c>
    </row>
    <row r="38" spans="1:19" x14ac:dyDescent="0.25">
      <c r="A38" s="10" t="s">
        <v>41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x14ac:dyDescent="0.25">
      <c r="A39" s="13" t="s">
        <v>42</v>
      </c>
      <c r="B39" s="14">
        <v>91.624053508216207</v>
      </c>
      <c r="C39" s="14">
        <v>95.627199183627027</v>
      </c>
      <c r="D39" s="14">
        <v>103.63349053444864</v>
      </c>
      <c r="E39" s="14">
        <v>77.446374688540544</v>
      </c>
      <c r="F39" s="14">
        <v>80.740636422967569</v>
      </c>
      <c r="G39" s="14">
        <v>103.63349053444864</v>
      </c>
      <c r="H39" s="14">
        <v>109.34615203281081</v>
      </c>
      <c r="I39" s="14">
        <v>114.23540263445136</v>
      </c>
      <c r="J39" s="14">
        <v>124.01390383773243</v>
      </c>
      <c r="K39" s="14">
        <v>114.53006688527026</v>
      </c>
      <c r="L39" s="14">
        <v>119.53399897953378</v>
      </c>
      <c r="M39" s="14">
        <v>129.54186316806079</v>
      </c>
      <c r="N39" s="14">
        <v>96.807968360675687</v>
      </c>
      <c r="O39" s="14">
        <v>100.92579552870946</v>
      </c>
      <c r="P39" s="14">
        <v>129.54186316806079</v>
      </c>
      <c r="Q39" s="14">
        <v>136.6826900410135</v>
      </c>
      <c r="R39" s="14">
        <v>142.7942532930642</v>
      </c>
      <c r="S39" s="14">
        <v>155.01737979716555</v>
      </c>
    </row>
    <row r="40" spans="1:19" x14ac:dyDescent="0.25">
      <c r="A40" s="13" t="s">
        <v>43</v>
      </c>
      <c r="B40" s="14">
        <v>91.624053508216207</v>
      </c>
      <c r="C40" s="14">
        <v>95.627199183627027</v>
      </c>
      <c r="D40" s="14">
        <v>103.63349053444864</v>
      </c>
      <c r="E40" s="14">
        <v>77.446374688540544</v>
      </c>
      <c r="F40" s="14">
        <v>80.740636422967569</v>
      </c>
      <c r="G40" s="14">
        <v>103.63349053444864</v>
      </c>
      <c r="H40" s="14">
        <v>109.34615203281081</v>
      </c>
      <c r="I40" s="14">
        <v>114.23540263445136</v>
      </c>
      <c r="J40" s="14">
        <v>124.01390383773243</v>
      </c>
      <c r="K40" s="14">
        <v>114.53006688527026</v>
      </c>
      <c r="L40" s="14">
        <v>119.53399897953378</v>
      </c>
      <c r="M40" s="14">
        <v>129.54186316806079</v>
      </c>
      <c r="N40" s="14">
        <v>96.807968360675687</v>
      </c>
      <c r="O40" s="14">
        <v>100.92579552870946</v>
      </c>
      <c r="P40" s="14">
        <v>129.54186316806079</v>
      </c>
      <c r="Q40" s="14">
        <v>136.6826900410135</v>
      </c>
      <c r="R40" s="14">
        <v>142.7942532930642</v>
      </c>
      <c r="S40" s="14">
        <v>155.01737979716555</v>
      </c>
    </row>
    <row r="41" spans="1:19" x14ac:dyDescent="0.25">
      <c r="A41" s="13" t="s">
        <v>44</v>
      </c>
      <c r="B41" s="14">
        <v>92.343253508216208</v>
      </c>
      <c r="C41" s="14">
        <v>96.346399183627028</v>
      </c>
      <c r="D41" s="14">
        <v>104.35269053444864</v>
      </c>
      <c r="E41" s="14">
        <v>78.165574688540545</v>
      </c>
      <c r="F41" s="14">
        <v>81.45983642296757</v>
      </c>
      <c r="G41" s="14">
        <v>104.35269053444864</v>
      </c>
      <c r="H41" s="14">
        <v>110.06535203281081</v>
      </c>
      <c r="I41" s="14">
        <v>114.95460263445136</v>
      </c>
      <c r="J41" s="14">
        <v>124.73310383773243</v>
      </c>
      <c r="K41" s="14">
        <v>115.42906688527026</v>
      </c>
      <c r="L41" s="14">
        <v>120.43299897953378</v>
      </c>
      <c r="M41" s="14">
        <v>130.44086316806079</v>
      </c>
      <c r="N41" s="14">
        <v>97.706968360675688</v>
      </c>
      <c r="O41" s="14">
        <v>101.82479552870946</v>
      </c>
      <c r="P41" s="14">
        <v>130.44086316806079</v>
      </c>
      <c r="Q41" s="14">
        <v>137.5816900410135</v>
      </c>
      <c r="R41" s="14">
        <v>143.6932532930642</v>
      </c>
      <c r="S41" s="14">
        <v>155.91637979716555</v>
      </c>
    </row>
    <row r="42" spans="1:19" x14ac:dyDescent="0.25">
      <c r="A42" s="13" t="s">
        <v>45</v>
      </c>
      <c r="B42" s="14">
        <v>92.343253508216208</v>
      </c>
      <c r="C42" s="14">
        <v>96.346399183627028</v>
      </c>
      <c r="D42" s="14">
        <v>104.35269053444864</v>
      </c>
      <c r="E42" s="14">
        <v>78.165574688540545</v>
      </c>
      <c r="F42" s="14">
        <v>81.45983642296757</v>
      </c>
      <c r="G42" s="14">
        <v>104.35269053444864</v>
      </c>
      <c r="H42" s="14">
        <v>110.06535203281081</v>
      </c>
      <c r="I42" s="14">
        <v>114.95460263445136</v>
      </c>
      <c r="J42" s="14">
        <v>124.73310383773243</v>
      </c>
      <c r="K42" s="14">
        <v>115.42906688527026</v>
      </c>
      <c r="L42" s="14">
        <v>120.43299897953378</v>
      </c>
      <c r="M42" s="14">
        <v>130.44086316806079</v>
      </c>
      <c r="N42" s="14">
        <v>97.706968360675688</v>
      </c>
      <c r="O42" s="14">
        <v>101.82479552870946</v>
      </c>
      <c r="P42" s="14">
        <v>130.44086316806079</v>
      </c>
      <c r="Q42" s="14">
        <v>137.5816900410135</v>
      </c>
      <c r="R42" s="14">
        <v>143.6932532930642</v>
      </c>
      <c r="S42" s="14">
        <v>155.91637979716555</v>
      </c>
    </row>
    <row r="43" spans="1:19" x14ac:dyDescent="0.25">
      <c r="A43" s="16" t="s">
        <v>46</v>
      </c>
      <c r="B43" s="14">
        <v>91.624053508216207</v>
      </c>
      <c r="C43" s="14">
        <v>95.627199183627027</v>
      </c>
      <c r="D43" s="14">
        <v>103.63349053444864</v>
      </c>
      <c r="E43" s="14">
        <v>77.446374688540544</v>
      </c>
      <c r="F43" s="14">
        <v>80.740636422967569</v>
      </c>
      <c r="G43" s="14">
        <v>103.63349053444864</v>
      </c>
      <c r="H43" s="14">
        <v>109.34615203281081</v>
      </c>
      <c r="I43" s="14">
        <v>114.23540263445136</v>
      </c>
      <c r="J43" s="14">
        <v>124.01390383773243</v>
      </c>
      <c r="K43" s="14">
        <v>114.53006688527026</v>
      </c>
      <c r="L43" s="14">
        <v>119.53399897953378</v>
      </c>
      <c r="M43" s="14">
        <v>129.54186316806079</v>
      </c>
      <c r="N43" s="14">
        <v>96.807968360675687</v>
      </c>
      <c r="O43" s="14">
        <v>100.92579552870946</v>
      </c>
      <c r="P43" s="14">
        <v>129.54186316806079</v>
      </c>
      <c r="Q43" s="14">
        <v>136.6826900410135</v>
      </c>
      <c r="R43" s="14">
        <v>142.7942532930642</v>
      </c>
      <c r="S43" s="14">
        <v>155.01737979716555</v>
      </c>
    </row>
    <row r="44" spans="1:19" x14ac:dyDescent="0.25">
      <c r="A44" s="10" t="s">
        <v>47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x14ac:dyDescent="0.25">
      <c r="A45" s="13" t="s">
        <v>48</v>
      </c>
      <c r="B45" s="14">
        <v>90.545253508216206</v>
      </c>
      <c r="C45" s="14">
        <v>94.548399183627026</v>
      </c>
      <c r="D45" s="14">
        <v>102.55469053444864</v>
      </c>
      <c r="E45" s="14">
        <v>76.367574688540543</v>
      </c>
      <c r="F45" s="14">
        <v>79.661836422967568</v>
      </c>
      <c r="G45" s="14">
        <v>102.55469053444864</v>
      </c>
      <c r="H45" s="14">
        <v>108.26735203281081</v>
      </c>
      <c r="I45" s="14">
        <v>113.15660263445136</v>
      </c>
      <c r="J45" s="14">
        <v>122.93510383773243</v>
      </c>
      <c r="K45" s="14">
        <v>113.18156688527026</v>
      </c>
      <c r="L45" s="14">
        <v>118.18549897953378</v>
      </c>
      <c r="M45" s="14">
        <v>128.19336316806078</v>
      </c>
      <c r="N45" s="14">
        <v>95.459468360675686</v>
      </c>
      <c r="O45" s="14">
        <v>99.577295528709456</v>
      </c>
      <c r="P45" s="14">
        <v>128.19336316806078</v>
      </c>
      <c r="Q45" s="14">
        <v>135.3341900410135</v>
      </c>
      <c r="R45" s="14">
        <v>141.4457532930642</v>
      </c>
      <c r="S45" s="14">
        <v>153.66887979716554</v>
      </c>
    </row>
    <row r="46" spans="1:19" x14ac:dyDescent="0.25">
      <c r="A46" s="16" t="s">
        <v>49</v>
      </c>
      <c r="B46" s="14">
        <v>90.545253508216206</v>
      </c>
      <c r="C46" s="14">
        <v>94.548399183627026</v>
      </c>
      <c r="D46" s="14">
        <v>102.55469053444864</v>
      </c>
      <c r="E46" s="14">
        <v>76.367574688540543</v>
      </c>
      <c r="F46" s="14">
        <v>79.661836422967568</v>
      </c>
      <c r="G46" s="14">
        <v>102.55469053444864</v>
      </c>
      <c r="H46" s="14">
        <v>108.26735203281081</v>
      </c>
      <c r="I46" s="14">
        <v>113.15660263445136</v>
      </c>
      <c r="J46" s="14">
        <v>122.93510383773243</v>
      </c>
      <c r="K46" s="14">
        <v>113.18156688527026</v>
      </c>
      <c r="L46" s="14">
        <v>118.18549897953378</v>
      </c>
      <c r="M46" s="14">
        <v>128.19336316806078</v>
      </c>
      <c r="N46" s="14">
        <v>95.459468360675686</v>
      </c>
      <c r="O46" s="14">
        <v>99.577295528709456</v>
      </c>
      <c r="P46" s="14">
        <v>128.19336316806078</v>
      </c>
      <c r="Q46" s="14">
        <v>135.3341900410135</v>
      </c>
      <c r="R46" s="14">
        <v>141.4457532930642</v>
      </c>
      <c r="S46" s="14">
        <v>153.66887979716554</v>
      </c>
    </row>
    <row r="47" spans="1:19" x14ac:dyDescent="0.25">
      <c r="A47" s="10" t="s">
        <v>50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x14ac:dyDescent="0.25">
      <c r="A48" s="13" t="s">
        <v>51</v>
      </c>
      <c r="B48" s="14">
        <v>91.624053508216207</v>
      </c>
      <c r="C48" s="14">
        <v>95.627199183627027</v>
      </c>
      <c r="D48" s="14">
        <v>103.63349053444864</v>
      </c>
      <c r="E48" s="14">
        <v>77.446374688540544</v>
      </c>
      <c r="F48" s="14">
        <v>80.740636422967569</v>
      </c>
      <c r="G48" s="14">
        <v>103.63349053444864</v>
      </c>
      <c r="H48" s="14">
        <v>109.34615203281081</v>
      </c>
      <c r="I48" s="14">
        <v>114.23540263445136</v>
      </c>
      <c r="J48" s="14">
        <v>124.01390383773243</v>
      </c>
      <c r="K48" s="14">
        <v>114.53006688527026</v>
      </c>
      <c r="L48" s="14">
        <v>119.53399897953378</v>
      </c>
      <c r="M48" s="14">
        <v>129.54186316806079</v>
      </c>
      <c r="N48" s="14">
        <v>96.807968360675687</v>
      </c>
      <c r="O48" s="14">
        <v>100.92579552870946</v>
      </c>
      <c r="P48" s="14">
        <v>129.54186316806079</v>
      </c>
      <c r="Q48" s="14">
        <v>136.6826900410135</v>
      </c>
      <c r="R48" s="14">
        <v>142.7942532930642</v>
      </c>
      <c r="S48" s="14">
        <v>155.01737979716555</v>
      </c>
    </row>
    <row r="49" spans="1:19" x14ac:dyDescent="0.25">
      <c r="A49" s="13" t="s">
        <v>52</v>
      </c>
      <c r="B49" s="14">
        <v>91.624053508216207</v>
      </c>
      <c r="C49" s="14">
        <v>95.627199183627027</v>
      </c>
      <c r="D49" s="14">
        <v>103.63349053444864</v>
      </c>
      <c r="E49" s="14">
        <v>77.446374688540544</v>
      </c>
      <c r="F49" s="14">
        <v>80.740636422967569</v>
      </c>
      <c r="G49" s="14">
        <v>103.63349053444864</v>
      </c>
      <c r="H49" s="14">
        <v>109.34615203281081</v>
      </c>
      <c r="I49" s="14">
        <v>114.23540263445136</v>
      </c>
      <c r="J49" s="14">
        <v>124.01390383773243</v>
      </c>
      <c r="K49" s="14">
        <v>114.53006688527026</v>
      </c>
      <c r="L49" s="14">
        <v>119.53399897953378</v>
      </c>
      <c r="M49" s="14">
        <v>129.54186316806079</v>
      </c>
      <c r="N49" s="14">
        <v>96.807968360675687</v>
      </c>
      <c r="O49" s="14">
        <v>100.92579552870946</v>
      </c>
      <c r="P49" s="14">
        <v>129.54186316806079</v>
      </c>
      <c r="Q49" s="14">
        <v>136.6826900410135</v>
      </c>
      <c r="R49" s="14">
        <v>142.7942532930642</v>
      </c>
      <c r="S49" s="14">
        <v>155.01737979716555</v>
      </c>
    </row>
    <row r="50" spans="1:19" x14ac:dyDescent="0.25">
      <c r="A50" s="16" t="s">
        <v>53</v>
      </c>
      <c r="B50" s="14">
        <v>91.624053508216207</v>
      </c>
      <c r="C50" s="14">
        <v>95.627199183627027</v>
      </c>
      <c r="D50" s="14">
        <v>103.63349053444864</v>
      </c>
      <c r="E50" s="14">
        <v>77.446374688540544</v>
      </c>
      <c r="F50" s="14">
        <v>80.740636422967569</v>
      </c>
      <c r="G50" s="14">
        <v>103.63349053444864</v>
      </c>
      <c r="H50" s="14">
        <v>109.34615203281081</v>
      </c>
      <c r="I50" s="14">
        <v>114.23540263445136</v>
      </c>
      <c r="J50" s="14">
        <v>124.01390383773243</v>
      </c>
      <c r="K50" s="14">
        <v>114.53006688527026</v>
      </c>
      <c r="L50" s="14">
        <v>119.53399897953378</v>
      </c>
      <c r="M50" s="14">
        <v>129.54186316806079</v>
      </c>
      <c r="N50" s="14">
        <v>96.807968360675687</v>
      </c>
      <c r="O50" s="14">
        <v>100.92579552870946</v>
      </c>
      <c r="P50" s="14">
        <v>129.54186316806079</v>
      </c>
      <c r="Q50" s="14">
        <v>136.6826900410135</v>
      </c>
      <c r="R50" s="14">
        <v>142.7942532930642</v>
      </c>
      <c r="S50" s="14">
        <v>155.01737979716555</v>
      </c>
    </row>
    <row r="51" spans="1:19" x14ac:dyDescent="0.25">
      <c r="A51" s="10" t="s">
        <v>54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30" x14ac:dyDescent="0.25">
      <c r="A52" s="13" t="s">
        <v>55</v>
      </c>
      <c r="B52" s="14">
        <v>91.624053508216207</v>
      </c>
      <c r="C52" s="14">
        <v>95.627199183627027</v>
      </c>
      <c r="D52" s="14">
        <v>103.63349053444864</v>
      </c>
      <c r="E52" s="14">
        <v>77.446374688540544</v>
      </c>
      <c r="F52" s="14">
        <v>80.740636422967569</v>
      </c>
      <c r="G52" s="14">
        <v>103.63349053444864</v>
      </c>
      <c r="H52" s="14">
        <v>109.34615203281081</v>
      </c>
      <c r="I52" s="14">
        <v>114.23540263445136</v>
      </c>
      <c r="J52" s="14">
        <v>124.01390383773243</v>
      </c>
      <c r="K52" s="14">
        <v>114.53006688527026</v>
      </c>
      <c r="L52" s="14">
        <v>119.53399897953378</v>
      </c>
      <c r="M52" s="14">
        <v>129.54186316806079</v>
      </c>
      <c r="N52" s="14">
        <v>96.807968360675687</v>
      </c>
      <c r="O52" s="14">
        <v>100.92579552870946</v>
      </c>
      <c r="P52" s="14">
        <v>129.54186316806079</v>
      </c>
      <c r="Q52" s="14">
        <v>136.6826900410135</v>
      </c>
      <c r="R52" s="14">
        <v>142.7942532930642</v>
      </c>
      <c r="S52" s="14">
        <v>155.01737979716555</v>
      </c>
    </row>
    <row r="53" spans="1:19" x14ac:dyDescent="0.25">
      <c r="A53" s="13" t="s">
        <v>56</v>
      </c>
      <c r="B53" s="14">
        <v>91.624053508216207</v>
      </c>
      <c r="C53" s="14">
        <v>95.627199183627027</v>
      </c>
      <c r="D53" s="14">
        <v>103.63349053444864</v>
      </c>
      <c r="E53" s="14">
        <v>77.446374688540544</v>
      </c>
      <c r="F53" s="14">
        <v>80.740636422967569</v>
      </c>
      <c r="G53" s="14">
        <v>103.63349053444864</v>
      </c>
      <c r="H53" s="14">
        <v>109.34615203281081</v>
      </c>
      <c r="I53" s="14">
        <v>114.23540263445136</v>
      </c>
      <c r="J53" s="14">
        <v>124.01390383773243</v>
      </c>
      <c r="K53" s="14">
        <v>114.53006688527026</v>
      </c>
      <c r="L53" s="14">
        <v>119.53399897953378</v>
      </c>
      <c r="M53" s="14">
        <v>129.54186316806079</v>
      </c>
      <c r="N53" s="14">
        <v>96.807968360675687</v>
      </c>
      <c r="O53" s="14">
        <v>100.92579552870946</v>
      </c>
      <c r="P53" s="14">
        <v>129.54186316806079</v>
      </c>
      <c r="Q53" s="14">
        <v>136.6826900410135</v>
      </c>
      <c r="R53" s="14">
        <v>142.7942532930642</v>
      </c>
      <c r="S53" s="14">
        <v>155.01737979716555</v>
      </c>
    </row>
    <row r="54" spans="1:19" x14ac:dyDescent="0.25">
      <c r="A54" s="13" t="s">
        <v>57</v>
      </c>
      <c r="B54" s="14">
        <v>91.624053508216207</v>
      </c>
      <c r="C54" s="14">
        <v>95.627199183627027</v>
      </c>
      <c r="D54" s="14">
        <v>103.63349053444864</v>
      </c>
      <c r="E54" s="14">
        <v>77.446374688540544</v>
      </c>
      <c r="F54" s="14">
        <v>80.740636422967569</v>
      </c>
      <c r="G54" s="14">
        <v>103.63349053444864</v>
      </c>
      <c r="H54" s="14">
        <v>109.34615203281081</v>
      </c>
      <c r="I54" s="14">
        <v>114.23540263445136</v>
      </c>
      <c r="J54" s="14">
        <v>124.01390383773243</v>
      </c>
      <c r="K54" s="14">
        <v>114.53006688527026</v>
      </c>
      <c r="L54" s="14">
        <v>119.53399897953378</v>
      </c>
      <c r="M54" s="14">
        <v>129.54186316806079</v>
      </c>
      <c r="N54" s="14">
        <v>96.807968360675687</v>
      </c>
      <c r="O54" s="14">
        <v>100.92579552870946</v>
      </c>
      <c r="P54" s="14">
        <v>129.54186316806079</v>
      </c>
      <c r="Q54" s="14">
        <v>136.6826900410135</v>
      </c>
      <c r="R54" s="14">
        <v>142.7942532930642</v>
      </c>
      <c r="S54" s="14">
        <v>155.01737979716555</v>
      </c>
    </row>
    <row r="55" spans="1:19" x14ac:dyDescent="0.25">
      <c r="A55" s="16" t="s">
        <v>58</v>
      </c>
      <c r="B55" s="14">
        <v>91.624053508216207</v>
      </c>
      <c r="C55" s="14">
        <v>95.627199183627027</v>
      </c>
      <c r="D55" s="14">
        <v>103.63349053444864</v>
      </c>
      <c r="E55" s="14">
        <v>77.446374688540544</v>
      </c>
      <c r="F55" s="14">
        <v>80.740636422967569</v>
      </c>
      <c r="G55" s="14">
        <v>103.63349053444864</v>
      </c>
      <c r="H55" s="14">
        <v>109.34615203281081</v>
      </c>
      <c r="I55" s="14">
        <v>114.23540263445136</v>
      </c>
      <c r="J55" s="14">
        <v>124.01390383773243</v>
      </c>
      <c r="K55" s="14">
        <v>114.53006688527026</v>
      </c>
      <c r="L55" s="14">
        <v>119.53399897953378</v>
      </c>
      <c r="M55" s="14">
        <v>129.54186316806079</v>
      </c>
      <c r="N55" s="14">
        <v>96.807968360675687</v>
      </c>
      <c r="O55" s="14">
        <v>100.92579552870946</v>
      </c>
      <c r="P55" s="14">
        <v>129.54186316806079</v>
      </c>
      <c r="Q55" s="14">
        <v>136.6826900410135</v>
      </c>
      <c r="R55" s="14">
        <v>142.7942532930642</v>
      </c>
      <c r="S55" s="14">
        <v>155.01737979716555</v>
      </c>
    </row>
    <row r="56" spans="1:19" x14ac:dyDescent="0.25">
      <c r="A56" s="10" t="s">
        <v>59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ht="30" x14ac:dyDescent="0.25">
      <c r="A57" s="13" t="s">
        <v>60</v>
      </c>
      <c r="B57" s="14">
        <v>94.141253508216209</v>
      </c>
      <c r="C57" s="14">
        <v>98.14439918362703</v>
      </c>
      <c r="D57" s="14">
        <v>106.15069053444864</v>
      </c>
      <c r="E57" s="14">
        <v>79.963574688540547</v>
      </c>
      <c r="F57" s="14">
        <v>83.257836422967571</v>
      </c>
      <c r="G57" s="14">
        <v>106.15069053444864</v>
      </c>
      <c r="H57" s="14">
        <v>111.86335203281081</v>
      </c>
      <c r="I57" s="14">
        <v>116.75260263445136</v>
      </c>
      <c r="J57" s="14">
        <v>126.53110383773243</v>
      </c>
      <c r="K57" s="14">
        <v>117.67656688527026</v>
      </c>
      <c r="L57" s="14">
        <v>122.68049897953378</v>
      </c>
      <c r="M57" s="14">
        <v>132.68836316806079</v>
      </c>
      <c r="N57" s="14">
        <v>99.954468360675691</v>
      </c>
      <c r="O57" s="14">
        <v>104.07229552870946</v>
      </c>
      <c r="P57" s="14">
        <v>132.68836316806079</v>
      </c>
      <c r="Q57" s="14">
        <v>139.8291900410135</v>
      </c>
      <c r="R57" s="14">
        <v>145.9407532930642</v>
      </c>
      <c r="S57" s="14">
        <v>158.16387979716555</v>
      </c>
    </row>
    <row r="58" spans="1:19" ht="30" x14ac:dyDescent="0.25">
      <c r="A58" s="13" t="s">
        <v>61</v>
      </c>
      <c r="B58" s="14">
        <v>95.759453508216211</v>
      </c>
      <c r="C58" s="7">
        <v>99.762599183627032</v>
      </c>
      <c r="D58" s="7">
        <v>107.76889053444864</v>
      </c>
      <c r="E58" s="7">
        <v>81.581774688540548</v>
      </c>
      <c r="F58" s="7">
        <v>84.876036422967573</v>
      </c>
      <c r="G58" s="7">
        <v>107.76889053444864</v>
      </c>
      <c r="H58" s="7">
        <v>113.48155203281081</v>
      </c>
      <c r="I58" s="7">
        <v>118.37080263445137</v>
      </c>
      <c r="J58" s="7">
        <v>128.14930383773242</v>
      </c>
      <c r="K58" s="7">
        <v>119.69931688527026</v>
      </c>
      <c r="L58" s="7">
        <v>124.70324897953378</v>
      </c>
      <c r="M58" s="7">
        <v>134.71111316806082</v>
      </c>
      <c r="N58" s="7">
        <v>101.97721836067569</v>
      </c>
      <c r="O58" s="7">
        <v>106.09504552870946</v>
      </c>
      <c r="P58" s="7">
        <v>134.71111316806082</v>
      </c>
      <c r="Q58" s="7">
        <v>141.85194004101351</v>
      </c>
      <c r="R58" s="7">
        <v>147.96350329306421</v>
      </c>
      <c r="S58" s="7">
        <v>160.18662979716552</v>
      </c>
    </row>
    <row r="59" spans="1:19" ht="90" x14ac:dyDescent="0.25">
      <c r="A59" s="19" t="s">
        <v>105</v>
      </c>
      <c r="B59" s="18">
        <v>109.79535553969512</v>
      </c>
      <c r="C59" s="18">
        <v>114.50029631667989</v>
      </c>
      <c r="D59" s="18">
        <v>123.91017787064939</v>
      </c>
      <c r="E59" s="18">
        <v>93.065694532477835</v>
      </c>
      <c r="F59" s="18">
        <v>96.934152259101737</v>
      </c>
      <c r="G59" s="18">
        <v>123.91017787064939</v>
      </c>
      <c r="H59" s="18">
        <v>130.70743179871675</v>
      </c>
      <c r="I59" s="18">
        <v>136.45797638865261</v>
      </c>
      <c r="J59" s="18">
        <v>147.95906556852427</v>
      </c>
      <c r="K59" s="18">
        <v>137.24419442461891</v>
      </c>
      <c r="L59" s="18">
        <v>143.12537039584987</v>
      </c>
      <c r="M59" s="18">
        <v>154.88772233831173</v>
      </c>
      <c r="N59" s="18">
        <v>116.33211816559729</v>
      </c>
      <c r="O59" s="18">
        <v>121.16769032387717</v>
      </c>
      <c r="P59" s="18">
        <v>154.88772233831173</v>
      </c>
      <c r="Q59" s="18">
        <v>163.38428974839593</v>
      </c>
      <c r="R59" s="18">
        <v>170.57247048581576</v>
      </c>
      <c r="S59" s="18">
        <v>184.94883196065533</v>
      </c>
    </row>
    <row r="60" spans="1:19" ht="90" x14ac:dyDescent="0.25">
      <c r="A60" s="19" t="s">
        <v>106</v>
      </c>
      <c r="B60" s="18">
        <v>123.83125757117404</v>
      </c>
      <c r="C60" s="18">
        <v>129.23799344973276</v>
      </c>
      <c r="D60" s="18">
        <v>140.05146520685014</v>
      </c>
      <c r="E60" s="18">
        <v>104.54961437641514</v>
      </c>
      <c r="F60" s="18">
        <v>108.99226809523589</v>
      </c>
      <c r="G60" s="18">
        <v>140.05146520685014</v>
      </c>
      <c r="H60" s="18">
        <v>147.93331156462273</v>
      </c>
      <c r="I60" s="18">
        <v>154.54515014285388</v>
      </c>
      <c r="J60" s="18">
        <v>167.76882729931611</v>
      </c>
      <c r="K60" s="18">
        <v>154.78907196396756</v>
      </c>
      <c r="L60" s="18">
        <v>161.54749181216596</v>
      </c>
      <c r="M60" s="18">
        <v>175.06433150856267</v>
      </c>
      <c r="N60" s="18">
        <v>130.68701797051892</v>
      </c>
      <c r="O60" s="18">
        <v>136.24033511904486</v>
      </c>
      <c r="P60" s="18">
        <v>175.06433150856267</v>
      </c>
      <c r="Q60" s="18">
        <v>184.91663945577841</v>
      </c>
      <c r="R60" s="18">
        <v>193.18143767856736</v>
      </c>
      <c r="S60" s="18">
        <v>209.71103412414516</v>
      </c>
    </row>
    <row r="61" spans="1:19" ht="90" x14ac:dyDescent="0.25">
      <c r="A61" s="19" t="s">
        <v>107</v>
      </c>
      <c r="B61" s="18">
        <v>137.867159602653</v>
      </c>
      <c r="C61" s="18">
        <v>143.97569058278566</v>
      </c>
      <c r="D61" s="18">
        <v>156.19275254305091</v>
      </c>
      <c r="E61" s="18">
        <v>116.03353422035244</v>
      </c>
      <c r="F61" s="18">
        <v>121.05038393137006</v>
      </c>
      <c r="G61" s="18">
        <v>156.19275254305091</v>
      </c>
      <c r="H61" s="18">
        <v>165.15919133052867</v>
      </c>
      <c r="I61" s="18">
        <v>172.63232389705513</v>
      </c>
      <c r="J61" s="18">
        <v>187.57858903010796</v>
      </c>
      <c r="K61" s="18">
        <v>172.33394950331626</v>
      </c>
      <c r="L61" s="18">
        <v>179.96961322848207</v>
      </c>
      <c r="M61" s="18">
        <v>195.24094067881364</v>
      </c>
      <c r="N61" s="18">
        <v>145.04191777544054</v>
      </c>
      <c r="O61" s="18">
        <v>151.31297991421258</v>
      </c>
      <c r="P61" s="18">
        <v>195.24094067881364</v>
      </c>
      <c r="Q61" s="18">
        <v>206.44898916316083</v>
      </c>
      <c r="R61" s="18">
        <v>215.79040487131891</v>
      </c>
      <c r="S61" s="18">
        <v>234.47323628763496</v>
      </c>
    </row>
    <row r="62" spans="1:19" x14ac:dyDescent="0.25">
      <c r="A62" s="16" t="s">
        <v>62</v>
      </c>
      <c r="B62" s="7">
        <v>94.141253508216209</v>
      </c>
      <c r="C62" s="7">
        <v>98.14439918362703</v>
      </c>
      <c r="D62" s="7">
        <v>106.15069053444864</v>
      </c>
      <c r="E62" s="7">
        <v>79.963574688540547</v>
      </c>
      <c r="F62" s="7">
        <v>83.257836422967571</v>
      </c>
      <c r="G62" s="7">
        <v>106.15069053444864</v>
      </c>
      <c r="H62" s="7">
        <v>111.86335203281081</v>
      </c>
      <c r="I62" s="7">
        <v>116.75260263445136</v>
      </c>
      <c r="J62" s="7">
        <v>126.53110383773243</v>
      </c>
      <c r="K62" s="7">
        <v>117.67656688527026</v>
      </c>
      <c r="L62" s="7">
        <v>122.68049897953378</v>
      </c>
      <c r="M62" s="7">
        <v>132.68836316806079</v>
      </c>
      <c r="N62" s="7">
        <v>99.954468360675691</v>
      </c>
      <c r="O62" s="7">
        <v>104.07229552870946</v>
      </c>
      <c r="P62" s="7">
        <v>132.68836316806079</v>
      </c>
      <c r="Q62" s="7">
        <v>139.8291900410135</v>
      </c>
      <c r="R62" s="7">
        <v>145.9407532930642</v>
      </c>
      <c r="S62" s="7">
        <v>158.16387979716555</v>
      </c>
    </row>
    <row r="63" spans="1:19" x14ac:dyDescent="0.25">
      <c r="A63" s="10" t="s">
        <v>63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x14ac:dyDescent="0.25">
      <c r="A64" s="13" t="s">
        <v>64</v>
      </c>
      <c r="B64" s="14">
        <v>90.545253508216206</v>
      </c>
      <c r="C64" s="14">
        <v>94.548399183627026</v>
      </c>
      <c r="D64" s="14">
        <v>102.55469053444864</v>
      </c>
      <c r="E64" s="14">
        <v>76.367574688540543</v>
      </c>
      <c r="F64" s="14">
        <v>79.661836422967568</v>
      </c>
      <c r="G64" s="14">
        <v>102.55469053444864</v>
      </c>
      <c r="H64" s="14">
        <v>108.26735203281081</v>
      </c>
      <c r="I64" s="14">
        <v>113.15660263445136</v>
      </c>
      <c r="J64" s="14">
        <v>122.93510383773243</v>
      </c>
      <c r="K64" s="14">
        <v>113.18156688527026</v>
      </c>
      <c r="L64" s="14">
        <v>118.18549897953378</v>
      </c>
      <c r="M64" s="14">
        <v>128.19336316806078</v>
      </c>
      <c r="N64" s="14">
        <v>95.459468360675686</v>
      </c>
      <c r="O64" s="14">
        <v>99.577295528709456</v>
      </c>
      <c r="P64" s="14">
        <v>128.19336316806078</v>
      </c>
      <c r="Q64" s="14">
        <v>135.3341900410135</v>
      </c>
      <c r="R64" s="14">
        <v>141.4457532930642</v>
      </c>
      <c r="S64" s="14">
        <v>153.66887979716554</v>
      </c>
    </row>
    <row r="65" spans="1:19" x14ac:dyDescent="0.25">
      <c r="A65" s="13" t="s">
        <v>65</v>
      </c>
      <c r="B65" s="14">
        <v>90.545253508216206</v>
      </c>
      <c r="C65" s="14">
        <v>94.548399183627026</v>
      </c>
      <c r="D65" s="14">
        <v>102.55469053444864</v>
      </c>
      <c r="E65" s="14">
        <v>76.367574688540543</v>
      </c>
      <c r="F65" s="14">
        <v>79.661836422967568</v>
      </c>
      <c r="G65" s="14">
        <v>102.55469053444864</v>
      </c>
      <c r="H65" s="14">
        <v>108.26735203281081</v>
      </c>
      <c r="I65" s="14">
        <v>113.15660263445136</v>
      </c>
      <c r="J65" s="14">
        <v>122.93510383773243</v>
      </c>
      <c r="K65" s="14">
        <v>113.18156688527026</v>
      </c>
      <c r="L65" s="14">
        <v>118.18549897953378</v>
      </c>
      <c r="M65" s="14">
        <v>128.19336316806078</v>
      </c>
      <c r="N65" s="14">
        <v>95.459468360675686</v>
      </c>
      <c r="O65" s="14">
        <v>99.577295528709456</v>
      </c>
      <c r="P65" s="14">
        <v>128.19336316806078</v>
      </c>
      <c r="Q65" s="14">
        <v>135.3341900410135</v>
      </c>
      <c r="R65" s="14">
        <v>141.4457532930642</v>
      </c>
      <c r="S65" s="14">
        <v>153.66887979716554</v>
      </c>
    </row>
    <row r="66" spans="1:19" x14ac:dyDescent="0.25">
      <c r="A66" s="13" t="s">
        <v>66</v>
      </c>
      <c r="B66" s="14">
        <v>90.545253508216206</v>
      </c>
      <c r="C66" s="14">
        <v>94.548399183627026</v>
      </c>
      <c r="D66" s="14">
        <v>102.55469053444864</v>
      </c>
      <c r="E66" s="14">
        <v>76.367574688540543</v>
      </c>
      <c r="F66" s="14">
        <v>79.661836422967568</v>
      </c>
      <c r="G66" s="14">
        <v>102.55469053444864</v>
      </c>
      <c r="H66" s="14">
        <v>108.26735203281081</v>
      </c>
      <c r="I66" s="14">
        <v>113.15660263445136</v>
      </c>
      <c r="J66" s="14">
        <v>122.93510383773243</v>
      </c>
      <c r="K66" s="14">
        <v>113.18156688527026</v>
      </c>
      <c r="L66" s="14">
        <v>118.18549897953378</v>
      </c>
      <c r="M66" s="14">
        <v>128.19336316806078</v>
      </c>
      <c r="N66" s="14">
        <v>95.459468360675686</v>
      </c>
      <c r="O66" s="14">
        <v>99.577295528709456</v>
      </c>
      <c r="P66" s="14">
        <v>128.19336316806078</v>
      </c>
      <c r="Q66" s="14">
        <v>135.3341900410135</v>
      </c>
      <c r="R66" s="14">
        <v>141.4457532930642</v>
      </c>
      <c r="S66" s="14">
        <v>153.66887979716554</v>
      </c>
    </row>
    <row r="67" spans="1:19" x14ac:dyDescent="0.25">
      <c r="A67" s="13" t="s">
        <v>67</v>
      </c>
      <c r="B67" s="14">
        <v>90.545253508216206</v>
      </c>
      <c r="C67" s="14">
        <v>94.548399183627026</v>
      </c>
      <c r="D67" s="14">
        <v>102.55469053444864</v>
      </c>
      <c r="E67" s="14">
        <v>76.367574688540543</v>
      </c>
      <c r="F67" s="14">
        <v>79.661836422967568</v>
      </c>
      <c r="G67" s="14">
        <v>102.55469053444864</v>
      </c>
      <c r="H67" s="14">
        <v>108.26735203281081</v>
      </c>
      <c r="I67" s="14">
        <v>113.15660263445136</v>
      </c>
      <c r="J67" s="14">
        <v>122.93510383773243</v>
      </c>
      <c r="K67" s="14">
        <v>113.18156688527026</v>
      </c>
      <c r="L67" s="14">
        <v>118.18549897953378</v>
      </c>
      <c r="M67" s="14">
        <v>128.19336316806078</v>
      </c>
      <c r="N67" s="14">
        <v>95.459468360675686</v>
      </c>
      <c r="O67" s="14">
        <v>99.577295528709456</v>
      </c>
      <c r="P67" s="14">
        <v>128.19336316806078</v>
      </c>
      <c r="Q67" s="14">
        <v>135.3341900410135</v>
      </c>
      <c r="R67" s="14">
        <v>141.4457532930642</v>
      </c>
      <c r="S67" s="14">
        <v>153.66887979716554</v>
      </c>
    </row>
    <row r="68" spans="1:19" ht="30" x14ac:dyDescent="0.25">
      <c r="A68" s="13" t="s">
        <v>68</v>
      </c>
      <c r="B68" s="14">
        <v>91.624053508216207</v>
      </c>
      <c r="C68" s="14">
        <v>95.627199183627027</v>
      </c>
      <c r="D68" s="14">
        <v>103.63349053444864</v>
      </c>
      <c r="E68" s="14">
        <v>77.446374688540544</v>
      </c>
      <c r="F68" s="14">
        <v>80.740636422967569</v>
      </c>
      <c r="G68" s="14">
        <v>103.63349053444864</v>
      </c>
      <c r="H68" s="14">
        <v>109.34615203281081</v>
      </c>
      <c r="I68" s="14">
        <v>114.23540263445136</v>
      </c>
      <c r="J68" s="14">
        <v>124.01390383773243</v>
      </c>
      <c r="K68" s="14">
        <v>114.53006688527026</v>
      </c>
      <c r="L68" s="14">
        <v>119.53399897953378</v>
      </c>
      <c r="M68" s="14">
        <v>129.54186316806079</v>
      </c>
      <c r="N68" s="14">
        <v>96.807968360675687</v>
      </c>
      <c r="O68" s="14">
        <v>100.92579552870946</v>
      </c>
      <c r="P68" s="14">
        <v>129.54186316806079</v>
      </c>
      <c r="Q68" s="14">
        <v>136.6826900410135</v>
      </c>
      <c r="R68" s="14">
        <v>142.7942532930642</v>
      </c>
      <c r="S68" s="14">
        <v>155.01737979716555</v>
      </c>
    </row>
    <row r="69" spans="1:19" x14ac:dyDescent="0.25">
      <c r="A69" s="13" t="s">
        <v>69</v>
      </c>
      <c r="B69" s="14">
        <v>90.545253508216206</v>
      </c>
      <c r="C69" s="14">
        <v>94.548399183627026</v>
      </c>
      <c r="D69" s="14">
        <v>102.55469053444864</v>
      </c>
      <c r="E69" s="14">
        <v>76.367574688540543</v>
      </c>
      <c r="F69" s="14">
        <v>79.661836422967568</v>
      </c>
      <c r="G69" s="14">
        <v>102.55469053444864</v>
      </c>
      <c r="H69" s="14">
        <v>108.26735203281081</v>
      </c>
      <c r="I69" s="14">
        <v>113.15660263445136</v>
      </c>
      <c r="J69" s="14">
        <v>122.93510383773243</v>
      </c>
      <c r="K69" s="14">
        <v>113.18156688527026</v>
      </c>
      <c r="L69" s="14">
        <v>118.18549897953378</v>
      </c>
      <c r="M69" s="14">
        <v>128.19336316806078</v>
      </c>
      <c r="N69" s="14">
        <v>95.459468360675686</v>
      </c>
      <c r="O69" s="14">
        <v>99.577295528709456</v>
      </c>
      <c r="P69" s="14">
        <v>128.19336316806078</v>
      </c>
      <c r="Q69" s="14">
        <v>135.3341900410135</v>
      </c>
      <c r="R69" s="14">
        <v>141.4457532930642</v>
      </c>
      <c r="S69" s="14">
        <v>153.66887979716554</v>
      </c>
    </row>
    <row r="70" spans="1:19" x14ac:dyDescent="0.25">
      <c r="A70" s="13" t="s">
        <v>70</v>
      </c>
      <c r="B70" s="14">
        <v>90.545253508216206</v>
      </c>
      <c r="C70" s="14">
        <v>94.548399183627026</v>
      </c>
      <c r="D70" s="14">
        <v>102.55469053444864</v>
      </c>
      <c r="E70" s="14">
        <v>76.367574688540543</v>
      </c>
      <c r="F70" s="14">
        <v>79.661836422967568</v>
      </c>
      <c r="G70" s="14">
        <v>102.55469053444864</v>
      </c>
      <c r="H70" s="14">
        <v>108.26735203281081</v>
      </c>
      <c r="I70" s="14">
        <v>113.15660263445136</v>
      </c>
      <c r="J70" s="14">
        <v>122.93510383773243</v>
      </c>
      <c r="K70" s="14">
        <v>113.18156688527026</v>
      </c>
      <c r="L70" s="14">
        <v>118.18549897953378</v>
      </c>
      <c r="M70" s="14">
        <v>128.19336316806078</v>
      </c>
      <c r="N70" s="14">
        <v>95.459468360675686</v>
      </c>
      <c r="O70" s="14">
        <v>99.577295528709456</v>
      </c>
      <c r="P70" s="14">
        <v>128.19336316806078</v>
      </c>
      <c r="Q70" s="14">
        <v>135.3341900410135</v>
      </c>
      <c r="R70" s="14">
        <v>141.4457532930642</v>
      </c>
      <c r="S70" s="14">
        <v>153.66887979716554</v>
      </c>
    </row>
    <row r="71" spans="1:19" x14ac:dyDescent="0.25">
      <c r="A71" s="16" t="s">
        <v>71</v>
      </c>
      <c r="B71" s="14">
        <v>90.545253508216206</v>
      </c>
      <c r="C71" s="14">
        <v>94.548399183627026</v>
      </c>
      <c r="D71" s="14">
        <v>102.55469053444864</v>
      </c>
      <c r="E71" s="14">
        <v>76.367574688540543</v>
      </c>
      <c r="F71" s="14">
        <v>79.661836422967568</v>
      </c>
      <c r="G71" s="14">
        <v>102.55469053444864</v>
      </c>
      <c r="H71" s="14">
        <v>108.26735203281081</v>
      </c>
      <c r="I71" s="14">
        <v>113.15660263445136</v>
      </c>
      <c r="J71" s="14">
        <v>122.93510383773243</v>
      </c>
      <c r="K71" s="14">
        <v>113.18156688527026</v>
      </c>
      <c r="L71" s="14">
        <v>118.18549897953378</v>
      </c>
      <c r="M71" s="14">
        <v>128.19336316806078</v>
      </c>
      <c r="N71" s="14">
        <v>95.459468360675686</v>
      </c>
      <c r="O71" s="14">
        <v>99.577295528709456</v>
      </c>
      <c r="P71" s="14">
        <v>128.19336316806078</v>
      </c>
      <c r="Q71" s="14">
        <v>135.3341900410135</v>
      </c>
      <c r="R71" s="14">
        <v>141.4457532930642</v>
      </c>
      <c r="S71" s="14">
        <v>153.66887979716554</v>
      </c>
    </row>
    <row r="72" spans="1:19" x14ac:dyDescent="0.25">
      <c r="A72" s="10" t="s">
        <v>72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x14ac:dyDescent="0.25">
      <c r="A73" s="13" t="s">
        <v>73</v>
      </c>
      <c r="B73" s="14">
        <v>92.163453508216207</v>
      </c>
      <c r="C73" s="14">
        <v>96.166599183627028</v>
      </c>
      <c r="D73" s="14">
        <v>104.17289053444864</v>
      </c>
      <c r="E73" s="14">
        <v>77.985774688540545</v>
      </c>
      <c r="F73" s="14">
        <v>81.280036422967569</v>
      </c>
      <c r="G73" s="14">
        <v>104.17289053444864</v>
      </c>
      <c r="H73" s="14">
        <v>109.88555203281081</v>
      </c>
      <c r="I73" s="14">
        <v>114.77480263445136</v>
      </c>
      <c r="J73" s="14">
        <v>124.55330383773243</v>
      </c>
      <c r="K73" s="14">
        <v>115.20431688527026</v>
      </c>
      <c r="L73" s="14">
        <v>120.20824897953378</v>
      </c>
      <c r="M73" s="14">
        <v>130.21611316806082</v>
      </c>
      <c r="N73" s="14">
        <v>97.482218360675688</v>
      </c>
      <c r="O73" s="14">
        <v>101.60004552870946</v>
      </c>
      <c r="P73" s="14">
        <v>130.21611316806082</v>
      </c>
      <c r="Q73" s="14">
        <v>137.3569400410135</v>
      </c>
      <c r="R73" s="14">
        <v>143.4685032930642</v>
      </c>
      <c r="S73" s="14">
        <v>155.69162979716555</v>
      </c>
    </row>
    <row r="74" spans="1:19" x14ac:dyDescent="0.25">
      <c r="A74" s="13" t="s">
        <v>74</v>
      </c>
      <c r="B74" s="14">
        <v>92.163453508216207</v>
      </c>
      <c r="C74" s="14">
        <v>96.166599183627028</v>
      </c>
      <c r="D74" s="14">
        <v>104.17289053444864</v>
      </c>
      <c r="E74" s="14">
        <v>77.985774688540545</v>
      </c>
      <c r="F74" s="14">
        <v>81.280036422967569</v>
      </c>
      <c r="G74" s="14">
        <v>104.17289053444864</v>
      </c>
      <c r="H74" s="14">
        <v>109.88555203281081</v>
      </c>
      <c r="I74" s="14">
        <v>114.77480263445136</v>
      </c>
      <c r="J74" s="14">
        <v>124.55330383773243</v>
      </c>
      <c r="K74" s="14">
        <v>115.20431688527026</v>
      </c>
      <c r="L74" s="14">
        <v>120.20824897953378</v>
      </c>
      <c r="M74" s="14">
        <v>130.21611316806082</v>
      </c>
      <c r="N74" s="14">
        <v>97.482218360675688</v>
      </c>
      <c r="O74" s="14">
        <v>101.60004552870946</v>
      </c>
      <c r="P74" s="14">
        <v>130.21611316806082</v>
      </c>
      <c r="Q74" s="14">
        <v>137.3569400410135</v>
      </c>
      <c r="R74" s="14">
        <v>143.4685032930642</v>
      </c>
      <c r="S74" s="14">
        <v>155.69162979716555</v>
      </c>
    </row>
    <row r="75" spans="1:19" x14ac:dyDescent="0.25">
      <c r="A75" s="16" t="s">
        <v>75</v>
      </c>
      <c r="B75" s="14">
        <v>92.163453508216207</v>
      </c>
      <c r="C75" s="14">
        <v>96.166599183627028</v>
      </c>
      <c r="D75" s="14">
        <v>104.17289053444864</v>
      </c>
      <c r="E75" s="14">
        <v>77.985774688540545</v>
      </c>
      <c r="F75" s="14">
        <v>81.280036422967569</v>
      </c>
      <c r="G75" s="14">
        <v>104.17289053444864</v>
      </c>
      <c r="H75" s="14">
        <v>109.88555203281081</v>
      </c>
      <c r="I75" s="14">
        <v>114.77480263445136</v>
      </c>
      <c r="J75" s="14">
        <v>124.55330383773243</v>
      </c>
      <c r="K75" s="14">
        <v>115.20431688527026</v>
      </c>
      <c r="L75" s="14">
        <v>120.20824897953378</v>
      </c>
      <c r="M75" s="14">
        <v>130.21611316806082</v>
      </c>
      <c r="N75" s="14">
        <v>97.482218360675688</v>
      </c>
      <c r="O75" s="14">
        <v>101.60004552870946</v>
      </c>
      <c r="P75" s="14">
        <v>130.21611316806082</v>
      </c>
      <c r="Q75" s="14">
        <v>137.3569400410135</v>
      </c>
      <c r="R75" s="14">
        <v>143.4685032930642</v>
      </c>
      <c r="S75" s="14">
        <v>155.69162979716555</v>
      </c>
    </row>
    <row r="76" spans="1:19" x14ac:dyDescent="0.25">
      <c r="A76" s="10" t="s">
        <v>76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x14ac:dyDescent="0.25">
      <c r="A77" s="13" t="s">
        <v>77</v>
      </c>
      <c r="B77" s="14">
        <v>92.163453508216207</v>
      </c>
      <c r="C77" s="14">
        <v>96.166599183627028</v>
      </c>
      <c r="D77" s="14">
        <v>104.17289053444864</v>
      </c>
      <c r="E77" s="14">
        <v>77.985774688540545</v>
      </c>
      <c r="F77" s="14">
        <v>81.280036422967569</v>
      </c>
      <c r="G77" s="14">
        <v>104.17289053444864</v>
      </c>
      <c r="H77" s="14">
        <v>109.88555203281081</v>
      </c>
      <c r="I77" s="14">
        <v>114.77480263445136</v>
      </c>
      <c r="J77" s="14">
        <v>124.55330383773243</v>
      </c>
      <c r="K77" s="14">
        <v>115.20431688527026</v>
      </c>
      <c r="L77" s="14">
        <v>120.20824897953378</v>
      </c>
      <c r="M77" s="14">
        <v>130.21611316806082</v>
      </c>
      <c r="N77" s="14">
        <v>97.482218360675688</v>
      </c>
      <c r="O77" s="14">
        <v>101.60004552870946</v>
      </c>
      <c r="P77" s="14">
        <v>130.21611316806082</v>
      </c>
      <c r="Q77" s="14">
        <v>137.3569400410135</v>
      </c>
      <c r="R77" s="14">
        <v>143.4685032930642</v>
      </c>
      <c r="S77" s="14">
        <v>155.69162979716555</v>
      </c>
    </row>
    <row r="78" spans="1:19" x14ac:dyDescent="0.25">
      <c r="A78" s="16" t="s">
        <v>78</v>
      </c>
      <c r="B78" s="14">
        <v>92.163453508216207</v>
      </c>
      <c r="C78" s="14">
        <v>96.166599183627028</v>
      </c>
      <c r="D78" s="14">
        <v>104.17289053444864</v>
      </c>
      <c r="E78" s="14">
        <v>77.985774688540545</v>
      </c>
      <c r="F78" s="14">
        <v>81.280036422967569</v>
      </c>
      <c r="G78" s="14">
        <v>104.17289053444864</v>
      </c>
      <c r="H78" s="14">
        <v>109.88555203281081</v>
      </c>
      <c r="I78" s="14">
        <v>114.77480263445136</v>
      </c>
      <c r="J78" s="14">
        <v>124.55330383773243</v>
      </c>
      <c r="K78" s="14">
        <v>115.20431688527026</v>
      </c>
      <c r="L78" s="14">
        <v>120.20824897953378</v>
      </c>
      <c r="M78" s="14">
        <v>130.21611316806082</v>
      </c>
      <c r="N78" s="14">
        <v>97.482218360675688</v>
      </c>
      <c r="O78" s="14">
        <v>101.60004552870946</v>
      </c>
      <c r="P78" s="14">
        <v>130.21611316806082</v>
      </c>
      <c r="Q78" s="14">
        <v>137.3569400410135</v>
      </c>
      <c r="R78" s="14">
        <v>143.4685032930642</v>
      </c>
      <c r="S78" s="14">
        <v>155.69162979716555</v>
      </c>
    </row>
  </sheetData>
  <mergeCells count="11">
    <mergeCell ref="Q5:S5"/>
    <mergeCell ref="A1:S1"/>
    <mergeCell ref="A2:S2"/>
    <mergeCell ref="A4:A6"/>
    <mergeCell ref="B4:J4"/>
    <mergeCell ref="K4:S4"/>
    <mergeCell ref="B5:D5"/>
    <mergeCell ref="E5:G5"/>
    <mergeCell ref="H5:J5"/>
    <mergeCell ref="K5:M5"/>
    <mergeCell ref="N5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512F-3901-4817-BD7F-2E983966B139}">
  <sheetPr>
    <tabColor theme="0"/>
  </sheetPr>
  <dimension ref="A1:AI95"/>
  <sheetViews>
    <sheetView tabSelected="1" zoomScale="85" zoomScaleNormal="85" workbookViewId="0">
      <selection activeCell="J16" sqref="J16"/>
    </sheetView>
  </sheetViews>
  <sheetFormatPr defaultRowHeight="15" x14ac:dyDescent="0.25"/>
  <cols>
    <col min="1" max="1" width="34.140625" customWidth="1"/>
    <col min="2" max="2" width="10.7109375" customWidth="1"/>
    <col min="3" max="3" width="9.140625" customWidth="1"/>
    <col min="4" max="4" width="7.85546875" customWidth="1"/>
    <col min="5" max="5" width="6.42578125" customWidth="1"/>
    <col min="6" max="6" width="7.5703125" customWidth="1"/>
    <col min="7" max="7" width="8.5703125" customWidth="1"/>
    <col min="8" max="8" width="5.85546875" customWidth="1"/>
    <col min="9" max="9" width="7.42578125" customWidth="1"/>
    <col min="10" max="10" width="8.5703125" customWidth="1"/>
    <col min="11" max="11" width="9.5703125" customWidth="1"/>
    <col min="12" max="12" width="6.5703125" customWidth="1"/>
    <col min="13" max="13" width="7.140625" customWidth="1"/>
    <col min="14" max="14" width="8" customWidth="1"/>
    <col min="15" max="15" width="5.85546875" customWidth="1"/>
    <col min="16" max="16" width="9.140625" customWidth="1"/>
    <col min="17" max="17" width="6.140625" customWidth="1"/>
    <col min="18" max="18" width="7.140625" customWidth="1"/>
    <col min="19" max="19" width="8.5703125" customWidth="1"/>
    <col min="20" max="21" width="7.42578125" customWidth="1"/>
    <col min="22" max="22" width="8.140625" customWidth="1"/>
    <col min="23" max="23" width="7.5703125" customWidth="1"/>
    <col min="24" max="24" width="7.42578125" customWidth="1"/>
    <col min="25" max="25" width="8.5703125" customWidth="1"/>
    <col min="26" max="26" width="7.140625" customWidth="1"/>
    <col min="27" max="27" width="7.42578125" customWidth="1"/>
    <col min="28" max="28" width="8.42578125" customWidth="1"/>
    <col min="29" max="29" width="7.42578125" customWidth="1"/>
    <col min="30" max="30" width="7.140625" customWidth="1"/>
    <col min="31" max="31" width="8.140625" customWidth="1"/>
    <col min="32" max="32" width="7.140625" customWidth="1"/>
    <col min="33" max="33" width="7.5703125" customWidth="1"/>
    <col min="34" max="34" width="8.140625" customWidth="1"/>
    <col min="35" max="35" width="7.5703125" customWidth="1"/>
  </cols>
  <sheetData>
    <row r="1" spans="1:35" x14ac:dyDescent="0.25">
      <c r="A1" s="2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ht="30" customHeight="1" x14ac:dyDescent="0.25">
      <c r="A2" s="53" t="s">
        <v>115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35" x14ac:dyDescent="0.25">
      <c r="A4" s="20" t="s">
        <v>79</v>
      </c>
      <c r="B4" s="21"/>
      <c r="C4" s="26"/>
      <c r="D4" s="26"/>
      <c r="E4" s="26"/>
    </row>
    <row r="5" spans="1:35" ht="15.75" x14ac:dyDescent="0.25">
      <c r="A5" s="22" t="s">
        <v>80</v>
      </c>
      <c r="B5" s="23">
        <v>1.4334</v>
      </c>
      <c r="C5" s="27" t="s">
        <v>112</v>
      </c>
      <c r="D5" s="26"/>
      <c r="E5" s="26"/>
      <c r="K5" s="32"/>
    </row>
    <row r="6" spans="1:35" x14ac:dyDescent="0.25">
      <c r="A6" s="22" t="s">
        <v>81</v>
      </c>
      <c r="B6" s="23">
        <v>1798</v>
      </c>
      <c r="C6" s="27" t="s">
        <v>113</v>
      </c>
      <c r="D6" s="26"/>
      <c r="E6" s="26"/>
    </row>
    <row r="7" spans="1:35" x14ac:dyDescent="0.25">
      <c r="A7" s="22" t="s">
        <v>82</v>
      </c>
      <c r="B7" s="22">
        <v>1.45</v>
      </c>
      <c r="C7" s="28"/>
      <c r="D7" s="26"/>
      <c r="E7" s="26"/>
    </row>
    <row r="8" spans="1:35" x14ac:dyDescent="0.25">
      <c r="A8" s="22" t="s">
        <v>83</v>
      </c>
      <c r="B8" s="22">
        <v>0.16</v>
      </c>
      <c r="C8" s="28"/>
      <c r="D8" s="26"/>
      <c r="E8" s="26"/>
    </row>
    <row r="9" spans="1:35" ht="30" x14ac:dyDescent="0.25">
      <c r="A9" s="22" t="s">
        <v>84</v>
      </c>
      <c r="B9" s="22">
        <v>0.16</v>
      </c>
      <c r="C9" s="28"/>
      <c r="D9" s="26"/>
      <c r="E9" s="26"/>
    </row>
    <row r="10" spans="1:35" x14ac:dyDescent="0.25">
      <c r="A10" s="22" t="s">
        <v>85</v>
      </c>
      <c r="B10" s="22">
        <v>10</v>
      </c>
      <c r="C10" s="29" t="s">
        <v>86</v>
      </c>
      <c r="D10" s="26"/>
      <c r="E10" s="26"/>
      <c r="S10" s="4"/>
      <c r="AB10" s="4"/>
    </row>
    <row r="11" spans="1:35" ht="30" x14ac:dyDescent="0.25">
      <c r="A11" s="20" t="s">
        <v>87</v>
      </c>
      <c r="B11" s="22"/>
      <c r="C11" s="30"/>
      <c r="D11" s="24"/>
      <c r="E11" s="2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35" ht="15.75" x14ac:dyDescent="0.25">
      <c r="A12" s="22" t="s">
        <v>88</v>
      </c>
      <c r="B12" s="23">
        <v>5.1999999999999998E-3</v>
      </c>
      <c r="C12" s="27" t="s">
        <v>112</v>
      </c>
      <c r="D12" s="24"/>
      <c r="E12" s="24"/>
      <c r="F12" s="1"/>
      <c r="G12" s="1"/>
      <c r="H12" s="33"/>
      <c r="I12" s="1"/>
      <c r="J12" s="1"/>
      <c r="K12" s="1"/>
      <c r="L12" s="1"/>
      <c r="M12" s="1"/>
      <c r="N12" s="1"/>
      <c r="O12" s="1"/>
      <c r="P12" s="1"/>
    </row>
    <row r="13" spans="1:35" x14ac:dyDescent="0.25">
      <c r="A13" s="22" t="s">
        <v>89</v>
      </c>
      <c r="B13" s="47">
        <v>1.16E-3</v>
      </c>
      <c r="C13" s="27" t="s">
        <v>112</v>
      </c>
      <c r="D13" s="24"/>
      <c r="E13" s="2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35" ht="15.75" x14ac:dyDescent="0.25">
      <c r="A14" s="22" t="s">
        <v>90</v>
      </c>
      <c r="B14" s="22">
        <v>3.0000000000000001E-5</v>
      </c>
      <c r="C14" s="24"/>
      <c r="D14" s="24"/>
      <c r="E14" s="24"/>
      <c r="F14" s="1"/>
      <c r="G14" s="1"/>
      <c r="H14" s="1"/>
      <c r="I14" s="33"/>
      <c r="J14" s="1"/>
      <c r="K14" s="48"/>
      <c r="L14" s="1"/>
      <c r="M14" s="1"/>
      <c r="N14" s="1"/>
      <c r="O14" s="1"/>
      <c r="P14" s="1"/>
    </row>
    <row r="15" spans="1:35" ht="30" x14ac:dyDescent="0.25">
      <c r="A15" s="25" t="s">
        <v>104</v>
      </c>
      <c r="B15" s="22"/>
      <c r="C15" s="27" t="s">
        <v>108</v>
      </c>
      <c r="D15" s="24"/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35" ht="105" x14ac:dyDescent="0.25">
      <c r="A16" s="31" t="s">
        <v>105</v>
      </c>
      <c r="B16" s="22">
        <f>(1-0.02)+0.02*B10</f>
        <v>1.18</v>
      </c>
      <c r="C16" s="24"/>
      <c r="D16" s="24"/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35" ht="105" x14ac:dyDescent="0.25">
      <c r="A17" s="31" t="s">
        <v>106</v>
      </c>
      <c r="B17" s="22">
        <f>(1-0.04)+0.04*B10</f>
        <v>1.3599999999999999</v>
      </c>
      <c r="C17" s="24"/>
      <c r="D17" s="24"/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35" ht="105" x14ac:dyDescent="0.25">
      <c r="A18" s="31" t="s">
        <v>107</v>
      </c>
      <c r="B18" s="22">
        <f>(1-0.06)+0.06*B10</f>
        <v>1.54</v>
      </c>
      <c r="C18" s="24"/>
      <c r="D18" s="24"/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3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Z19" s="6"/>
      <c r="AI19" s="6"/>
    </row>
    <row r="20" spans="1:35" ht="33" customHeight="1" x14ac:dyDescent="0.25">
      <c r="A20" s="54" t="s">
        <v>0</v>
      </c>
      <c r="B20" s="49" t="s">
        <v>91</v>
      </c>
      <c r="C20" s="50"/>
      <c r="D20" s="50"/>
      <c r="E20" s="50"/>
      <c r="F20" s="50"/>
      <c r="G20" s="50"/>
      <c r="H20" s="50"/>
      <c r="I20" s="50"/>
      <c r="J20" s="51"/>
      <c r="K20" s="57" t="s">
        <v>92</v>
      </c>
      <c r="L20" s="49" t="s">
        <v>93</v>
      </c>
      <c r="M20" s="50"/>
      <c r="N20" s="51"/>
      <c r="O20" s="57" t="s">
        <v>94</v>
      </c>
      <c r="P20" s="49" t="s">
        <v>95</v>
      </c>
      <c r="Q20" s="51"/>
      <c r="R20" s="49" t="s">
        <v>1</v>
      </c>
      <c r="S20" s="50"/>
      <c r="T20" s="50"/>
      <c r="U20" s="50"/>
      <c r="V20" s="50"/>
      <c r="W20" s="50"/>
      <c r="X20" s="50"/>
      <c r="Y20" s="50"/>
      <c r="Z20" s="51"/>
      <c r="AA20" s="49" t="s">
        <v>2</v>
      </c>
      <c r="AB20" s="50"/>
      <c r="AC20" s="50"/>
      <c r="AD20" s="50"/>
      <c r="AE20" s="50"/>
      <c r="AF20" s="50"/>
      <c r="AG20" s="50"/>
      <c r="AH20" s="50"/>
      <c r="AI20" s="51"/>
    </row>
    <row r="21" spans="1:35" ht="39.6" customHeight="1" x14ac:dyDescent="0.25">
      <c r="A21" s="55"/>
      <c r="B21" s="49" t="s">
        <v>96</v>
      </c>
      <c r="C21" s="50"/>
      <c r="D21" s="51"/>
      <c r="E21" s="49" t="s">
        <v>97</v>
      </c>
      <c r="F21" s="50"/>
      <c r="G21" s="51"/>
      <c r="H21" s="49" t="s">
        <v>98</v>
      </c>
      <c r="I21" s="50"/>
      <c r="J21" s="51"/>
      <c r="K21" s="58"/>
      <c r="L21" s="57" t="s">
        <v>93</v>
      </c>
      <c r="M21" s="57" t="s">
        <v>99</v>
      </c>
      <c r="N21" s="57" t="s">
        <v>100</v>
      </c>
      <c r="O21" s="58"/>
      <c r="P21" s="57" t="s">
        <v>110</v>
      </c>
      <c r="Q21" s="57" t="s">
        <v>101</v>
      </c>
      <c r="R21" s="49" t="s">
        <v>3</v>
      </c>
      <c r="S21" s="50"/>
      <c r="T21" s="51"/>
      <c r="U21" s="49" t="s">
        <v>4</v>
      </c>
      <c r="V21" s="50"/>
      <c r="W21" s="51"/>
      <c r="X21" s="49" t="s">
        <v>5</v>
      </c>
      <c r="Y21" s="50"/>
      <c r="Z21" s="51"/>
      <c r="AA21" s="49" t="s">
        <v>3</v>
      </c>
      <c r="AB21" s="50"/>
      <c r="AC21" s="51"/>
      <c r="AD21" s="49" t="s">
        <v>4</v>
      </c>
      <c r="AE21" s="50"/>
      <c r="AF21" s="51"/>
      <c r="AG21" s="49" t="s">
        <v>5</v>
      </c>
      <c r="AH21" s="50"/>
      <c r="AI21" s="51"/>
    </row>
    <row r="22" spans="1:35" ht="60" x14ac:dyDescent="0.25">
      <c r="A22" s="56"/>
      <c r="B22" s="9" t="s">
        <v>91</v>
      </c>
      <c r="C22" s="9" t="s">
        <v>102</v>
      </c>
      <c r="D22" s="9" t="s">
        <v>103</v>
      </c>
      <c r="E22" s="9" t="s">
        <v>91</v>
      </c>
      <c r="F22" s="9" t="s">
        <v>102</v>
      </c>
      <c r="G22" s="9" t="s">
        <v>103</v>
      </c>
      <c r="H22" s="9" t="s">
        <v>91</v>
      </c>
      <c r="I22" s="9" t="s">
        <v>102</v>
      </c>
      <c r="J22" s="9" t="s">
        <v>103</v>
      </c>
      <c r="K22" s="59"/>
      <c r="L22" s="59"/>
      <c r="M22" s="59"/>
      <c r="N22" s="59"/>
      <c r="O22" s="59"/>
      <c r="P22" s="59"/>
      <c r="Q22" s="59"/>
      <c r="R22" s="9" t="s">
        <v>6</v>
      </c>
      <c r="S22" s="9" t="s">
        <v>7</v>
      </c>
      <c r="T22" s="9" t="s">
        <v>8</v>
      </c>
      <c r="U22" s="9" t="s">
        <v>6</v>
      </c>
      <c r="V22" s="9" t="s">
        <v>7</v>
      </c>
      <c r="W22" s="9" t="s">
        <v>8</v>
      </c>
      <c r="X22" s="9" t="s">
        <v>9</v>
      </c>
      <c r="Y22" s="9" t="s">
        <v>7</v>
      </c>
      <c r="Z22" s="9" t="s">
        <v>8</v>
      </c>
      <c r="AA22" s="9" t="s">
        <v>6</v>
      </c>
      <c r="AB22" s="9" t="s">
        <v>7</v>
      </c>
      <c r="AC22" s="9" t="s">
        <v>8</v>
      </c>
      <c r="AD22" s="9" t="s">
        <v>6</v>
      </c>
      <c r="AE22" s="9" t="s">
        <v>7</v>
      </c>
      <c r="AF22" s="9" t="s">
        <v>8</v>
      </c>
      <c r="AG22" s="9" t="s">
        <v>9</v>
      </c>
      <c r="AH22" s="9" t="s">
        <v>7</v>
      </c>
      <c r="AI22" s="9" t="s">
        <v>8</v>
      </c>
    </row>
    <row r="23" spans="1:35" x14ac:dyDescent="0.25">
      <c r="A23" s="10" t="s">
        <v>10</v>
      </c>
      <c r="B23" s="11"/>
      <c r="C23" s="11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2"/>
      <c r="P23" s="4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ht="45" x14ac:dyDescent="0.25">
      <c r="A24" s="13" t="s">
        <v>11</v>
      </c>
      <c r="B24" s="14">
        <f>B5*B6*22/888*12*(1+B7/100+B8/100+B9/100)/B10</f>
        <v>77.977233508216216</v>
      </c>
      <c r="C24" s="15">
        <f>B24*1.05</f>
        <v>81.876095183627029</v>
      </c>
      <c r="D24" s="15">
        <f>B24*1.15</f>
        <v>89.673818534448642</v>
      </c>
      <c r="E24" s="14">
        <f>B5*B6*18/888*12*(1+B7/100+B8/100+B9/100)/B10</f>
        <v>63.799554688540546</v>
      </c>
      <c r="F24" s="15">
        <f>E24*1.05</f>
        <v>66.989532422967571</v>
      </c>
      <c r="G24" s="15">
        <f>E24*1.15</f>
        <v>73.36948789182162</v>
      </c>
      <c r="H24" s="14">
        <f>B5*B6*27/888*12*(1+B7/100+B8/100+B9/100)/B10</f>
        <v>95.699332032810815</v>
      </c>
      <c r="I24" s="15">
        <f>H24*1.05</f>
        <v>100.48429863445136</v>
      </c>
      <c r="J24" s="15">
        <f>H24*1.15</f>
        <v>110.05423183773243</v>
      </c>
      <c r="K24" s="14">
        <f>B12*B6</f>
        <v>9.3495999999999988</v>
      </c>
      <c r="L24" s="14">
        <f>B13*B6</f>
        <v>2.08568</v>
      </c>
      <c r="M24" s="14">
        <f>L24*1.05</f>
        <v>2.1899640000000002</v>
      </c>
      <c r="N24" s="14">
        <f>L24*1.15</f>
        <v>2.3985319999999999</v>
      </c>
      <c r="O24" s="34">
        <f>B14*B6</f>
        <v>5.3940000000000002E-2</v>
      </c>
      <c r="P24" s="43">
        <v>2.8E-3</v>
      </c>
      <c r="Q24" s="38">
        <f>P24*B6</f>
        <v>5.0343999999999998</v>
      </c>
      <c r="R24" s="14">
        <f>B24+K24+L24+O24+Q24</f>
        <v>94.50085350821621</v>
      </c>
      <c r="S24" s="14">
        <f>C24+K24+M24+O24+Q24</f>
        <v>98.50399918362703</v>
      </c>
      <c r="T24" s="14">
        <f>D24+K24+N24+O24+Q24</f>
        <v>106.51029053444864</v>
      </c>
      <c r="U24" s="14">
        <f>E24+K24+L24+O24+Q24</f>
        <v>80.323174688540547</v>
      </c>
      <c r="V24" s="14">
        <f>F24+K24+M24+O24+Q24</f>
        <v>83.617436422967572</v>
      </c>
      <c r="W24" s="14">
        <f>D24+K24+N24+O24+Q24</f>
        <v>106.51029053444864</v>
      </c>
      <c r="X24" s="14">
        <f>H24+K24+L24+O24+Q24</f>
        <v>112.22295203281081</v>
      </c>
      <c r="Y24" s="14">
        <f>I24+K24+M24+O24+Q24</f>
        <v>117.11220263445136</v>
      </c>
      <c r="Z24" s="14">
        <f>J24+K24+N24+O24+Q24</f>
        <v>126.89070383773243</v>
      </c>
      <c r="AA24" s="14">
        <f>R24*1.25</f>
        <v>118.12606688527026</v>
      </c>
      <c r="AB24" s="14">
        <f t="shared" ref="AB24:AI39" si="0">S24*1.25</f>
        <v>123.12999897953378</v>
      </c>
      <c r="AC24" s="14">
        <f t="shared" si="0"/>
        <v>133.13786316806079</v>
      </c>
      <c r="AD24" s="14">
        <f t="shared" si="0"/>
        <v>100.40396836067569</v>
      </c>
      <c r="AE24" s="14">
        <f t="shared" si="0"/>
        <v>104.52179552870946</v>
      </c>
      <c r="AF24" s="14">
        <f t="shared" si="0"/>
        <v>133.13786316806079</v>
      </c>
      <c r="AG24" s="14">
        <f t="shared" si="0"/>
        <v>140.2786900410135</v>
      </c>
      <c r="AH24" s="14">
        <f t="shared" si="0"/>
        <v>146.39025329306421</v>
      </c>
      <c r="AI24" s="14">
        <f>Z24*1.25</f>
        <v>158.61337979716555</v>
      </c>
    </row>
    <row r="25" spans="1:35" ht="45" x14ac:dyDescent="0.25">
      <c r="A25" s="13" t="s">
        <v>12</v>
      </c>
      <c r="B25" s="14">
        <f>B5*B6*22/888*12*(1+B7/100+B8/100+B9/100)/B10</f>
        <v>77.977233508216216</v>
      </c>
      <c r="C25" s="15">
        <f t="shared" ref="C25:C93" si="1">B25*1.05</f>
        <v>81.876095183627029</v>
      </c>
      <c r="D25" s="15">
        <f t="shared" ref="D25:D93" si="2">B25*1.15</f>
        <v>89.673818534448642</v>
      </c>
      <c r="E25" s="14">
        <f>B5*B6*18/888*12*(1+B7/100+B8/100+B9/100)/B10</f>
        <v>63.799554688540546</v>
      </c>
      <c r="F25" s="15">
        <f t="shared" ref="F25:F93" si="3">E25*1.05</f>
        <v>66.989532422967571</v>
      </c>
      <c r="G25" s="15">
        <f t="shared" ref="G25:G93" si="4">E25*1.15</f>
        <v>73.36948789182162</v>
      </c>
      <c r="H25" s="14">
        <f>B5*B6*27/888*12*(1+B7/100+B8/100+B9/100)/B10</f>
        <v>95.699332032810815</v>
      </c>
      <c r="I25" s="15">
        <f t="shared" ref="I25:I93" si="5">H25*1.05</f>
        <v>100.48429863445136</v>
      </c>
      <c r="J25" s="15">
        <f t="shared" ref="J25:J93" si="6">H25*1.15</f>
        <v>110.05423183773243</v>
      </c>
      <c r="K25" s="14">
        <f>B12*B6</f>
        <v>9.3495999999999988</v>
      </c>
      <c r="L25" s="14">
        <f>B13*B6</f>
        <v>2.08568</v>
      </c>
      <c r="M25" s="14">
        <f t="shared" ref="M25:M93" si="7">L25*1.05</f>
        <v>2.1899640000000002</v>
      </c>
      <c r="N25" s="14">
        <f t="shared" ref="N25:N93" si="8">L25*1.15</f>
        <v>2.3985319999999999</v>
      </c>
      <c r="O25" s="34">
        <f>B14*B6</f>
        <v>5.3940000000000002E-2</v>
      </c>
      <c r="P25" s="43">
        <v>3.3E-3</v>
      </c>
      <c r="Q25" s="38">
        <f>P25*B6</f>
        <v>5.9333999999999998</v>
      </c>
      <c r="R25" s="14">
        <f>B25+K25+L25+O25+Q25</f>
        <v>95.399853508216211</v>
      </c>
      <c r="S25" s="14">
        <f>C25+K25+M25+O25+Q25</f>
        <v>99.402999183627031</v>
      </c>
      <c r="T25" s="14">
        <f>D25+K25+N25+O25+Q25</f>
        <v>107.40929053444864</v>
      </c>
      <c r="U25" s="14">
        <f>E25+K25+L25+O25+Q25</f>
        <v>81.222174688540548</v>
      </c>
      <c r="V25" s="14">
        <f>F25+K25+M25+O25+Q25</f>
        <v>84.516436422967573</v>
      </c>
      <c r="W25" s="14">
        <f>D25+K25+N25+O25+Q25</f>
        <v>107.40929053444864</v>
      </c>
      <c r="X25" s="14">
        <f>H25+K25+L25+O25+Q25</f>
        <v>113.12195203281081</v>
      </c>
      <c r="Y25" s="14">
        <f>I25+K25+M25+O25+Q25</f>
        <v>118.01120263445137</v>
      </c>
      <c r="Z25" s="14">
        <f>J25+K25+N25+O25+Q25</f>
        <v>127.78970383773243</v>
      </c>
      <c r="AA25" s="14">
        <f t="shared" ref="AA25:AI73" si="9">R25*1.25</f>
        <v>119.24981688527026</v>
      </c>
      <c r="AB25" s="14">
        <f t="shared" si="0"/>
        <v>124.25374897953378</v>
      </c>
      <c r="AC25" s="14">
        <f t="shared" si="0"/>
        <v>134.26161316806082</v>
      </c>
      <c r="AD25" s="14">
        <f t="shared" si="0"/>
        <v>101.52771836067569</v>
      </c>
      <c r="AE25" s="14">
        <f t="shared" si="0"/>
        <v>105.64554552870946</v>
      </c>
      <c r="AF25" s="14">
        <f t="shared" si="0"/>
        <v>134.26161316806082</v>
      </c>
      <c r="AG25" s="14">
        <f t="shared" si="0"/>
        <v>141.40244004101351</v>
      </c>
      <c r="AH25" s="14">
        <f t="shared" si="0"/>
        <v>147.51400329306421</v>
      </c>
      <c r="AI25" s="14">
        <f t="shared" si="0"/>
        <v>159.73712979716555</v>
      </c>
    </row>
    <row r="26" spans="1:35" x14ac:dyDescent="0.25">
      <c r="A26" s="16" t="s">
        <v>13</v>
      </c>
      <c r="B26" s="14">
        <f>B5*B6*22/888*12*(1+B7/100+B8/100+B9/100)/B10</f>
        <v>77.977233508216216</v>
      </c>
      <c r="C26" s="15">
        <f t="shared" si="1"/>
        <v>81.876095183627029</v>
      </c>
      <c r="D26" s="15">
        <f t="shared" si="2"/>
        <v>89.673818534448642</v>
      </c>
      <c r="E26" s="14">
        <f>B5*B6*18/888*12*(1+B7/100+B8/100+B9/100)/B10</f>
        <v>63.799554688540546</v>
      </c>
      <c r="F26" s="15">
        <f t="shared" si="3"/>
        <v>66.989532422967571</v>
      </c>
      <c r="G26" s="15">
        <f t="shared" si="4"/>
        <v>73.36948789182162</v>
      </c>
      <c r="H26" s="14">
        <f>B5*B6*27/888*12*(1+B7/100+B8/100+B9/100)/B10</f>
        <v>95.699332032810815</v>
      </c>
      <c r="I26" s="15">
        <f t="shared" si="5"/>
        <v>100.48429863445136</v>
      </c>
      <c r="J26" s="15">
        <f t="shared" si="6"/>
        <v>110.05423183773243</v>
      </c>
      <c r="K26" s="14">
        <f>B12*B6</f>
        <v>9.3495999999999988</v>
      </c>
      <c r="L26" s="14">
        <f>B13*B6</f>
        <v>2.08568</v>
      </c>
      <c r="M26" s="14">
        <f t="shared" si="7"/>
        <v>2.1899640000000002</v>
      </c>
      <c r="N26" s="14">
        <f t="shared" si="8"/>
        <v>2.3985319999999999</v>
      </c>
      <c r="O26" s="34">
        <f>B14*B6</f>
        <v>5.3940000000000002E-2</v>
      </c>
      <c r="P26" s="43">
        <v>2.8E-3</v>
      </c>
      <c r="Q26" s="38">
        <f>P26*B6</f>
        <v>5.0343999999999998</v>
      </c>
      <c r="R26" s="14">
        <f>B26+K26+L26+O26+Q26</f>
        <v>94.50085350821621</v>
      </c>
      <c r="S26" s="14">
        <f>C26+K26+M26+O26+Q26</f>
        <v>98.50399918362703</v>
      </c>
      <c r="T26" s="14">
        <f>D26+K26+N26+O26+Q26</f>
        <v>106.51029053444864</v>
      </c>
      <c r="U26" s="14">
        <f>E26+K26+L26+O26+Q26</f>
        <v>80.323174688540547</v>
      </c>
      <c r="V26" s="14">
        <f>F26+K26+M26+O26+Q26</f>
        <v>83.617436422967572</v>
      </c>
      <c r="W26" s="14">
        <f>D26+K26+N26+O26+Q26</f>
        <v>106.51029053444864</v>
      </c>
      <c r="X26" s="14">
        <f>H26+K26+L26+O26+Q26</f>
        <v>112.22295203281081</v>
      </c>
      <c r="Y26" s="14">
        <f>I26+K26+M26+O26+Q26</f>
        <v>117.11220263445136</v>
      </c>
      <c r="Z26" s="14">
        <f>J26+K26+N26+O26+Q26</f>
        <v>126.89070383773243</v>
      </c>
      <c r="AA26" s="14">
        <f t="shared" si="9"/>
        <v>118.12606688527026</v>
      </c>
      <c r="AB26" s="14">
        <f t="shared" si="0"/>
        <v>123.12999897953378</v>
      </c>
      <c r="AC26" s="14">
        <f t="shared" si="0"/>
        <v>133.13786316806079</v>
      </c>
      <c r="AD26" s="14">
        <f t="shared" si="0"/>
        <v>100.40396836067569</v>
      </c>
      <c r="AE26" s="14">
        <f t="shared" si="0"/>
        <v>104.52179552870946</v>
      </c>
      <c r="AF26" s="14">
        <f t="shared" si="0"/>
        <v>133.13786316806079</v>
      </c>
      <c r="AG26" s="14">
        <f t="shared" si="0"/>
        <v>140.2786900410135</v>
      </c>
      <c r="AH26" s="14">
        <f t="shared" si="0"/>
        <v>146.39025329306421</v>
      </c>
      <c r="AI26" s="14">
        <f t="shared" si="0"/>
        <v>158.61337979716555</v>
      </c>
    </row>
    <row r="27" spans="1:35" x14ac:dyDescent="0.25">
      <c r="A27" s="10" t="s">
        <v>14</v>
      </c>
      <c r="B27" s="11"/>
      <c r="C27" s="11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35"/>
      <c r="P27" s="45" t="s">
        <v>109</v>
      </c>
      <c r="Q27" s="39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x14ac:dyDescent="0.25">
      <c r="A28" s="13" t="s">
        <v>15</v>
      </c>
      <c r="B28" s="14">
        <f>B5*B6*22/888*12*(1+B7/100+B8/100+B9/100)/B10</f>
        <v>77.977233508216216</v>
      </c>
      <c r="C28" s="15">
        <f t="shared" si="1"/>
        <v>81.876095183627029</v>
      </c>
      <c r="D28" s="15">
        <f t="shared" si="2"/>
        <v>89.673818534448642</v>
      </c>
      <c r="E28" s="14">
        <f>B5*B6*18/888*12*(1+B7/100+B8/100+B9/100)/B10</f>
        <v>63.799554688540546</v>
      </c>
      <c r="F28" s="15">
        <f t="shared" si="3"/>
        <v>66.989532422967571</v>
      </c>
      <c r="G28" s="15">
        <f t="shared" si="4"/>
        <v>73.36948789182162</v>
      </c>
      <c r="H28" s="14">
        <f>B5*B6*27/888*12*(1+B7/100+B8/100+B9/100)/B10</f>
        <v>95.699332032810815</v>
      </c>
      <c r="I28" s="15">
        <f t="shared" si="5"/>
        <v>100.48429863445136</v>
      </c>
      <c r="J28" s="15">
        <f t="shared" si="6"/>
        <v>110.05423183773243</v>
      </c>
      <c r="K28" s="14">
        <f>B12*B6</f>
        <v>9.3495999999999988</v>
      </c>
      <c r="L28" s="14">
        <f>B13*B6</f>
        <v>2.08568</v>
      </c>
      <c r="M28" s="14">
        <f t="shared" si="7"/>
        <v>2.1899640000000002</v>
      </c>
      <c r="N28" s="14">
        <f t="shared" si="8"/>
        <v>2.3985319999999999</v>
      </c>
      <c r="O28" s="34">
        <f>B14*B6</f>
        <v>5.3940000000000002E-2</v>
      </c>
      <c r="P28" s="43">
        <v>2.0999999999999999E-3</v>
      </c>
      <c r="Q28" s="38">
        <f>P28*B6</f>
        <v>3.7757999999999998</v>
      </c>
      <c r="R28" s="14">
        <f>B28+K28+L28+O28+Q28</f>
        <v>93.242253508216209</v>
      </c>
      <c r="S28" s="14">
        <f>C28+K28+M28+O28+Q28</f>
        <v>97.245399183627029</v>
      </c>
      <c r="T28" s="14">
        <f>D28+K28+N28+O28+Q28</f>
        <v>105.25169053444864</v>
      </c>
      <c r="U28" s="14">
        <f>E28+K28+L28+O28+Q28</f>
        <v>79.064574688540546</v>
      </c>
      <c r="V28" s="14">
        <f>F28+K28+M28+O28+Q28</f>
        <v>82.35883642296757</v>
      </c>
      <c r="W28" s="14">
        <f>D28+K28+N28+O28+Q28</f>
        <v>105.25169053444864</v>
      </c>
      <c r="X28" s="14">
        <f>H28+K28+L28+O28+Q28</f>
        <v>110.96435203281081</v>
      </c>
      <c r="Y28" s="14">
        <f>I28+K28+M28+O28+Q28</f>
        <v>115.85360263445136</v>
      </c>
      <c r="Z28" s="14">
        <f>J28+K28+N28+O28+Q28</f>
        <v>125.63210383773243</v>
      </c>
      <c r="AA28" s="14">
        <f t="shared" si="9"/>
        <v>116.55281688527026</v>
      </c>
      <c r="AB28" s="14">
        <f t="shared" si="0"/>
        <v>121.55674897953378</v>
      </c>
      <c r="AC28" s="14">
        <f t="shared" si="0"/>
        <v>131.56461316806082</v>
      </c>
      <c r="AD28" s="14">
        <f t="shared" si="0"/>
        <v>98.830718360675689</v>
      </c>
      <c r="AE28" s="14">
        <f t="shared" si="0"/>
        <v>102.94854552870946</v>
      </c>
      <c r="AF28" s="14">
        <f t="shared" si="0"/>
        <v>131.56461316806082</v>
      </c>
      <c r="AG28" s="14">
        <f t="shared" si="0"/>
        <v>138.7054400410135</v>
      </c>
      <c r="AH28" s="14">
        <f t="shared" si="0"/>
        <v>144.8170032930642</v>
      </c>
      <c r="AI28" s="14">
        <f t="shared" si="0"/>
        <v>157.04012979716555</v>
      </c>
    </row>
    <row r="29" spans="1:35" ht="30" x14ac:dyDescent="0.25">
      <c r="A29" s="13" t="s">
        <v>16</v>
      </c>
      <c r="B29" s="14">
        <f>B5*B6*22/888*12*(1+B7/100+B8/100+B9/100)/B10</f>
        <v>77.977233508216216</v>
      </c>
      <c r="C29" s="15">
        <f t="shared" si="1"/>
        <v>81.876095183627029</v>
      </c>
      <c r="D29" s="15">
        <f t="shared" si="2"/>
        <v>89.673818534448642</v>
      </c>
      <c r="E29" s="14">
        <f>B5*B6*18/888*12*(1+B7/100+B8/100+B9/100)/B10</f>
        <v>63.799554688540546</v>
      </c>
      <c r="F29" s="15">
        <f t="shared" si="3"/>
        <v>66.989532422967571</v>
      </c>
      <c r="G29" s="15">
        <f t="shared" si="4"/>
        <v>73.36948789182162</v>
      </c>
      <c r="H29" s="14">
        <f>B5*B6*27/888*12*(1+B7/100+B8/100+B9/100)/B10</f>
        <v>95.699332032810815</v>
      </c>
      <c r="I29" s="15">
        <f t="shared" si="5"/>
        <v>100.48429863445136</v>
      </c>
      <c r="J29" s="15">
        <f t="shared" si="6"/>
        <v>110.05423183773243</v>
      </c>
      <c r="K29" s="14">
        <f>B12*B6</f>
        <v>9.3495999999999988</v>
      </c>
      <c r="L29" s="14">
        <f>B13*B6</f>
        <v>2.08568</v>
      </c>
      <c r="M29" s="14">
        <f t="shared" si="7"/>
        <v>2.1899640000000002</v>
      </c>
      <c r="N29" s="14">
        <f t="shared" si="8"/>
        <v>2.3985319999999999</v>
      </c>
      <c r="O29" s="34">
        <f>B14*B6</f>
        <v>5.3940000000000002E-2</v>
      </c>
      <c r="P29" s="43">
        <v>2.0999999999999999E-3</v>
      </c>
      <c r="Q29" s="38">
        <f>P29*B6</f>
        <v>3.7757999999999998</v>
      </c>
      <c r="R29" s="14">
        <f>B29+K29+L29+O29+Q29</f>
        <v>93.242253508216209</v>
      </c>
      <c r="S29" s="14">
        <f>C29+K29+M29+O29+Q29</f>
        <v>97.245399183627029</v>
      </c>
      <c r="T29" s="14">
        <f>D29+K29+N29+O29+Q29</f>
        <v>105.25169053444864</v>
      </c>
      <c r="U29" s="14">
        <f>E29+K29+L29+O29+Q29</f>
        <v>79.064574688540546</v>
      </c>
      <c r="V29" s="14">
        <f>F29+K29+M29+O29+Q29</f>
        <v>82.35883642296757</v>
      </c>
      <c r="W29" s="14">
        <f>D29+K29+N29+O29+Q29</f>
        <v>105.25169053444864</v>
      </c>
      <c r="X29" s="14">
        <f>H29+K29+L29+O29+Q29</f>
        <v>110.96435203281081</v>
      </c>
      <c r="Y29" s="14">
        <f>I29+K29+M29+O29+Q29</f>
        <v>115.85360263445136</v>
      </c>
      <c r="Z29" s="14">
        <f>J29+K29+N29+O29+Q29</f>
        <v>125.63210383773243</v>
      </c>
      <c r="AA29" s="14">
        <f t="shared" si="9"/>
        <v>116.55281688527026</v>
      </c>
      <c r="AB29" s="14">
        <f t="shared" si="0"/>
        <v>121.55674897953378</v>
      </c>
      <c r="AC29" s="14">
        <f t="shared" si="0"/>
        <v>131.56461316806082</v>
      </c>
      <c r="AD29" s="14">
        <f t="shared" si="0"/>
        <v>98.830718360675689</v>
      </c>
      <c r="AE29" s="14">
        <f t="shared" si="0"/>
        <v>102.94854552870946</v>
      </c>
      <c r="AF29" s="14">
        <f t="shared" si="0"/>
        <v>131.56461316806082</v>
      </c>
      <c r="AG29" s="14">
        <f t="shared" si="0"/>
        <v>138.7054400410135</v>
      </c>
      <c r="AH29" s="14">
        <f t="shared" si="0"/>
        <v>144.8170032930642</v>
      </c>
      <c r="AI29" s="14">
        <f t="shared" si="0"/>
        <v>157.04012979716555</v>
      </c>
    </row>
    <row r="30" spans="1:35" ht="30" x14ac:dyDescent="0.25">
      <c r="A30" s="13" t="s">
        <v>17</v>
      </c>
      <c r="B30" s="14">
        <f>B5*B6*22/888*12*(1+B7/100+B8/100+B9/100)/B10</f>
        <v>77.977233508216216</v>
      </c>
      <c r="C30" s="15">
        <f t="shared" si="1"/>
        <v>81.876095183627029</v>
      </c>
      <c r="D30" s="15">
        <f t="shared" si="2"/>
        <v>89.673818534448642</v>
      </c>
      <c r="E30" s="14">
        <f>B5*B6*18/888*12*(1+B7/100+B8/100+B9/100)/B10</f>
        <v>63.799554688540546</v>
      </c>
      <c r="F30" s="15">
        <f t="shared" si="3"/>
        <v>66.989532422967571</v>
      </c>
      <c r="G30" s="15">
        <f t="shared" si="4"/>
        <v>73.36948789182162</v>
      </c>
      <c r="H30" s="14">
        <f>B5*B6*27/888*12*(1+B7/100+B8/100+B9/100)/B10</f>
        <v>95.699332032810815</v>
      </c>
      <c r="I30" s="15">
        <f t="shared" si="5"/>
        <v>100.48429863445136</v>
      </c>
      <c r="J30" s="15">
        <f t="shared" si="6"/>
        <v>110.05423183773243</v>
      </c>
      <c r="K30" s="14">
        <f>B12*B6</f>
        <v>9.3495999999999988</v>
      </c>
      <c r="L30" s="14">
        <f>B13*B6</f>
        <v>2.08568</v>
      </c>
      <c r="M30" s="14">
        <f t="shared" si="7"/>
        <v>2.1899640000000002</v>
      </c>
      <c r="N30" s="14">
        <f t="shared" si="8"/>
        <v>2.3985319999999999</v>
      </c>
      <c r="O30" s="34">
        <f>B14*B6</f>
        <v>5.3940000000000002E-2</v>
      </c>
      <c r="P30" s="43">
        <v>2E-3</v>
      </c>
      <c r="Q30" s="38">
        <f>P30*B6</f>
        <v>3.5960000000000001</v>
      </c>
      <c r="R30" s="14">
        <f>B30+K30+L30+O30+Q30</f>
        <v>93.062453508216208</v>
      </c>
      <c r="S30" s="14">
        <f>C30+K30+M30+O30+Q30</f>
        <v>97.065599183627029</v>
      </c>
      <c r="T30" s="14">
        <f>D30+K30+N30+O30+Q30</f>
        <v>105.07189053444864</v>
      </c>
      <c r="U30" s="14">
        <f>E30+K30+L30+O30+Q30</f>
        <v>78.884774688540546</v>
      </c>
      <c r="V30" s="14">
        <f>F30+K30+M30+O30+Q30</f>
        <v>82.17903642296757</v>
      </c>
      <c r="W30" s="14">
        <f>D30+K30+N30+O30+Q30</f>
        <v>105.07189053444864</v>
      </c>
      <c r="X30" s="14">
        <f>H30+K30+L30+O30+Q30</f>
        <v>110.78455203281081</v>
      </c>
      <c r="Y30" s="14">
        <f>I30+K30+M30+O30+Q30</f>
        <v>115.67380263445136</v>
      </c>
      <c r="Z30" s="14">
        <f>J30+K30+N30+O30+Q30</f>
        <v>125.45230383773243</v>
      </c>
      <c r="AA30" s="14">
        <f t="shared" si="9"/>
        <v>116.32806688527026</v>
      </c>
      <c r="AB30" s="14">
        <f t="shared" si="0"/>
        <v>121.33199897953378</v>
      </c>
      <c r="AC30" s="14">
        <f t="shared" si="0"/>
        <v>131.33986316806079</v>
      </c>
      <c r="AD30" s="14">
        <f t="shared" si="0"/>
        <v>98.605968360675689</v>
      </c>
      <c r="AE30" s="14">
        <f t="shared" si="0"/>
        <v>102.72379552870946</v>
      </c>
      <c r="AF30" s="14">
        <f t="shared" si="0"/>
        <v>131.33986316806079</v>
      </c>
      <c r="AG30" s="14">
        <f t="shared" si="0"/>
        <v>138.4806900410135</v>
      </c>
      <c r="AH30" s="14">
        <f t="shared" si="0"/>
        <v>144.5922532930642</v>
      </c>
      <c r="AI30" s="14">
        <f t="shared" si="0"/>
        <v>156.81537979716555</v>
      </c>
    </row>
    <row r="31" spans="1:35" x14ac:dyDescent="0.25">
      <c r="A31" s="16" t="s">
        <v>18</v>
      </c>
      <c r="B31" s="14">
        <f>B5*B6*22/888*12*(1+B7/100+B8/100+B9/100)/B10</f>
        <v>77.977233508216216</v>
      </c>
      <c r="C31" s="15">
        <f t="shared" si="1"/>
        <v>81.876095183627029</v>
      </c>
      <c r="D31" s="15">
        <f t="shared" si="2"/>
        <v>89.673818534448642</v>
      </c>
      <c r="E31" s="14">
        <f>B5*B6*18/888*12*(1+B7/100+B8/100+B9/100)/B10</f>
        <v>63.799554688540546</v>
      </c>
      <c r="F31" s="15">
        <f t="shared" si="3"/>
        <v>66.989532422967571</v>
      </c>
      <c r="G31" s="15">
        <f t="shared" si="4"/>
        <v>73.36948789182162</v>
      </c>
      <c r="H31" s="14">
        <f>B5*B6*27/888*12*(1+B7/100+B8/100+B9/100)/B10</f>
        <v>95.699332032810815</v>
      </c>
      <c r="I31" s="15">
        <f t="shared" si="5"/>
        <v>100.48429863445136</v>
      </c>
      <c r="J31" s="15">
        <f t="shared" si="6"/>
        <v>110.05423183773243</v>
      </c>
      <c r="K31" s="14">
        <f>B12*B6</f>
        <v>9.3495999999999988</v>
      </c>
      <c r="L31" s="14">
        <f>B13*B6</f>
        <v>2.08568</v>
      </c>
      <c r="M31" s="14">
        <f t="shared" si="7"/>
        <v>2.1899640000000002</v>
      </c>
      <c r="N31" s="14">
        <f t="shared" si="8"/>
        <v>2.3985319999999999</v>
      </c>
      <c r="O31" s="34">
        <f>B14*B6</f>
        <v>5.3940000000000002E-2</v>
      </c>
      <c r="P31" s="43">
        <v>2E-3</v>
      </c>
      <c r="Q31" s="38">
        <f>P31*B6</f>
        <v>3.5960000000000001</v>
      </c>
      <c r="R31" s="14">
        <f>B31+K31+L31+O31+Q31</f>
        <v>93.062453508216208</v>
      </c>
      <c r="S31" s="14">
        <f>C31+K31+M31+O31+Q31</f>
        <v>97.065599183627029</v>
      </c>
      <c r="T31" s="14">
        <f>D31+K31+N31+O31+Q31</f>
        <v>105.07189053444864</v>
      </c>
      <c r="U31" s="14">
        <f>E31+K31+L31+O31+Q31</f>
        <v>78.884774688540546</v>
      </c>
      <c r="V31" s="14">
        <f>F31+K31+M31+O31+Q31</f>
        <v>82.17903642296757</v>
      </c>
      <c r="W31" s="14">
        <f>D31+K31+N31+O31+Q31</f>
        <v>105.07189053444864</v>
      </c>
      <c r="X31" s="14">
        <f>H31+K31+L31+O31+Q31</f>
        <v>110.78455203281081</v>
      </c>
      <c r="Y31" s="14">
        <f>I31+K31+M31+O31+Q31</f>
        <v>115.67380263445136</v>
      </c>
      <c r="Z31" s="14">
        <f>J31+K31+N31+O31+Q31</f>
        <v>125.45230383773243</v>
      </c>
      <c r="AA31" s="14">
        <f t="shared" si="9"/>
        <v>116.32806688527026</v>
      </c>
      <c r="AB31" s="14">
        <f t="shared" si="0"/>
        <v>121.33199897953378</v>
      </c>
      <c r="AC31" s="14">
        <f t="shared" si="0"/>
        <v>131.33986316806079</v>
      </c>
      <c r="AD31" s="14">
        <f t="shared" si="0"/>
        <v>98.605968360675689</v>
      </c>
      <c r="AE31" s="14">
        <f t="shared" si="0"/>
        <v>102.72379552870946</v>
      </c>
      <c r="AF31" s="14">
        <f t="shared" si="0"/>
        <v>131.33986316806079</v>
      </c>
      <c r="AG31" s="14">
        <f t="shared" si="0"/>
        <v>138.4806900410135</v>
      </c>
      <c r="AH31" s="14">
        <f t="shared" si="0"/>
        <v>144.5922532930642</v>
      </c>
      <c r="AI31" s="14">
        <f t="shared" si="0"/>
        <v>156.81537979716555</v>
      </c>
    </row>
    <row r="32" spans="1:35" x14ac:dyDescent="0.25">
      <c r="A32" s="10" t="s">
        <v>19</v>
      </c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35"/>
      <c r="P32" s="45" t="s">
        <v>109</v>
      </c>
      <c r="Q32" s="39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ht="30" x14ac:dyDescent="0.25">
      <c r="A33" s="13" t="s">
        <v>20</v>
      </c>
      <c r="B33" s="14">
        <f>B5*B6*22/888*12*(1+B7/100+B8/100+B9/100)/B10</f>
        <v>77.977233508216216</v>
      </c>
      <c r="C33" s="15">
        <f t="shared" si="1"/>
        <v>81.876095183627029</v>
      </c>
      <c r="D33" s="15">
        <f t="shared" si="2"/>
        <v>89.673818534448642</v>
      </c>
      <c r="E33" s="14">
        <f>B5*B6*18/888*12*(1+B7/100+B8/100+B9/100)/B10</f>
        <v>63.799554688540546</v>
      </c>
      <c r="F33" s="15">
        <f t="shared" si="3"/>
        <v>66.989532422967571</v>
      </c>
      <c r="G33" s="15">
        <f t="shared" si="4"/>
        <v>73.36948789182162</v>
      </c>
      <c r="H33" s="14">
        <f>B5*B6*27/888*12*(1+B7/100+B8/100+B9/100)/B10</f>
        <v>95.699332032810815</v>
      </c>
      <c r="I33" s="15">
        <f t="shared" si="5"/>
        <v>100.48429863445136</v>
      </c>
      <c r="J33" s="15">
        <f t="shared" si="6"/>
        <v>110.05423183773243</v>
      </c>
      <c r="K33" s="14">
        <f>B12*B6</f>
        <v>9.3495999999999988</v>
      </c>
      <c r="L33" s="14">
        <f>B13*B6</f>
        <v>2.08568</v>
      </c>
      <c r="M33" s="14">
        <f t="shared" si="7"/>
        <v>2.1899640000000002</v>
      </c>
      <c r="N33" s="14">
        <f t="shared" si="8"/>
        <v>2.3985319999999999</v>
      </c>
      <c r="O33" s="34">
        <f>B14*B6</f>
        <v>5.3940000000000002E-2</v>
      </c>
      <c r="P33" s="43">
        <v>5.9999999999999995E-4</v>
      </c>
      <c r="Q33" s="38">
        <f>P33*B6</f>
        <v>1.0788</v>
      </c>
      <c r="R33" s="14">
        <f>B33+K33+L33+O33+Q33</f>
        <v>90.545253508216206</v>
      </c>
      <c r="S33" s="14">
        <f>C33+K33+M33+O33+Q33</f>
        <v>94.548399183627026</v>
      </c>
      <c r="T33" s="14">
        <f>D33+K33+N33+O33+Q33</f>
        <v>102.55469053444864</v>
      </c>
      <c r="U33" s="14">
        <f>E33+K33+L33+O33+Q33</f>
        <v>76.367574688540543</v>
      </c>
      <c r="V33" s="14">
        <f>F33+K33+M33+O33+Q33</f>
        <v>79.661836422967568</v>
      </c>
      <c r="W33" s="14">
        <f>D33+K33+N33+O33+Q33</f>
        <v>102.55469053444864</v>
      </c>
      <c r="X33" s="14">
        <f>H33+K33+L33+O33+Q33</f>
        <v>108.26735203281081</v>
      </c>
      <c r="Y33" s="14">
        <f>I33+K33+M33+O33+Q33</f>
        <v>113.15660263445136</v>
      </c>
      <c r="Z33" s="14">
        <f>J33+K33+N33+O33+Q33</f>
        <v>122.93510383773243</v>
      </c>
      <c r="AA33" s="14">
        <f t="shared" si="9"/>
        <v>113.18156688527026</v>
      </c>
      <c r="AB33" s="14">
        <f t="shared" si="0"/>
        <v>118.18549897953378</v>
      </c>
      <c r="AC33" s="14">
        <f t="shared" si="0"/>
        <v>128.19336316806078</v>
      </c>
      <c r="AD33" s="14">
        <f t="shared" si="0"/>
        <v>95.459468360675686</v>
      </c>
      <c r="AE33" s="14">
        <f t="shared" si="0"/>
        <v>99.577295528709456</v>
      </c>
      <c r="AF33" s="14">
        <f t="shared" si="0"/>
        <v>128.19336316806078</v>
      </c>
      <c r="AG33" s="14">
        <f t="shared" si="0"/>
        <v>135.3341900410135</v>
      </c>
      <c r="AH33" s="14">
        <f t="shared" si="0"/>
        <v>141.4457532930642</v>
      </c>
      <c r="AI33" s="14">
        <f t="shared" si="0"/>
        <v>153.66887979716554</v>
      </c>
    </row>
    <row r="34" spans="1:35" x14ac:dyDescent="0.25">
      <c r="A34" s="16" t="s">
        <v>21</v>
      </c>
      <c r="B34" s="14">
        <f>B5*B6*22/888*12*(1+B7/100+B8/100+B9/100)/B10</f>
        <v>77.977233508216216</v>
      </c>
      <c r="C34" s="15">
        <f t="shared" si="1"/>
        <v>81.876095183627029</v>
      </c>
      <c r="D34" s="15">
        <f t="shared" si="2"/>
        <v>89.673818534448642</v>
      </c>
      <c r="E34" s="14">
        <f>B5*B6*18/888*12*(1+B7/100+B8/100+B9/100)/B10</f>
        <v>63.799554688540546</v>
      </c>
      <c r="F34" s="15">
        <f t="shared" si="3"/>
        <v>66.989532422967571</v>
      </c>
      <c r="G34" s="15">
        <f t="shared" si="4"/>
        <v>73.36948789182162</v>
      </c>
      <c r="H34" s="14">
        <f>B5*B6*27/888*12*(1+B7/100+B8/100+B9/100)/B10</f>
        <v>95.699332032810815</v>
      </c>
      <c r="I34" s="15">
        <f t="shared" si="5"/>
        <v>100.48429863445136</v>
      </c>
      <c r="J34" s="15">
        <f t="shared" si="6"/>
        <v>110.05423183773243</v>
      </c>
      <c r="K34" s="14">
        <f>B12*B6</f>
        <v>9.3495999999999988</v>
      </c>
      <c r="L34" s="14">
        <f>B13*B6</f>
        <v>2.08568</v>
      </c>
      <c r="M34" s="14">
        <f t="shared" si="7"/>
        <v>2.1899640000000002</v>
      </c>
      <c r="N34" s="14">
        <f t="shared" si="8"/>
        <v>2.3985319999999999</v>
      </c>
      <c r="O34" s="34">
        <f>B14*B6</f>
        <v>5.3940000000000002E-2</v>
      </c>
      <c r="P34" s="44">
        <v>5.9999999999999995E-4</v>
      </c>
      <c r="Q34" s="38">
        <f>P34*B6</f>
        <v>1.0788</v>
      </c>
      <c r="R34" s="14">
        <f>B34+K34+L34+O34+Q34</f>
        <v>90.545253508216206</v>
      </c>
      <c r="S34" s="14">
        <f>C34+K34+M34+O34+Q34</f>
        <v>94.548399183627026</v>
      </c>
      <c r="T34" s="14">
        <f>D34+K34+N34+O34+Q34</f>
        <v>102.55469053444864</v>
      </c>
      <c r="U34" s="14">
        <f>E34+K34+L34+O34+Q34</f>
        <v>76.367574688540543</v>
      </c>
      <c r="V34" s="14">
        <f>F34+K34+M34+O34+Q34</f>
        <v>79.661836422967568</v>
      </c>
      <c r="W34" s="14">
        <f>D34+K34+N34+O34+Q34</f>
        <v>102.55469053444864</v>
      </c>
      <c r="X34" s="14">
        <f>H34+K34+L34+O34+Q34</f>
        <v>108.26735203281081</v>
      </c>
      <c r="Y34" s="14">
        <f>I34+K34+M34+O34+Q34</f>
        <v>113.15660263445136</v>
      </c>
      <c r="Z34" s="14">
        <f>J34+K34+N34+O34+Q34</f>
        <v>122.93510383773243</v>
      </c>
      <c r="AA34" s="14">
        <f t="shared" si="9"/>
        <v>113.18156688527026</v>
      </c>
      <c r="AB34" s="14">
        <f t="shared" si="0"/>
        <v>118.18549897953378</v>
      </c>
      <c r="AC34" s="14">
        <f t="shared" si="0"/>
        <v>128.19336316806078</v>
      </c>
      <c r="AD34" s="14">
        <f t="shared" si="0"/>
        <v>95.459468360675686</v>
      </c>
      <c r="AE34" s="14">
        <f t="shared" si="0"/>
        <v>99.577295528709456</v>
      </c>
      <c r="AF34" s="14">
        <f t="shared" si="0"/>
        <v>128.19336316806078</v>
      </c>
      <c r="AG34" s="14">
        <f t="shared" si="0"/>
        <v>135.3341900410135</v>
      </c>
      <c r="AH34" s="14">
        <f t="shared" si="0"/>
        <v>141.4457532930642</v>
      </c>
      <c r="AI34" s="14">
        <f t="shared" si="0"/>
        <v>153.66887979716554</v>
      </c>
    </row>
    <row r="35" spans="1:35" x14ac:dyDescent="0.25">
      <c r="A35" s="10" t="s">
        <v>22</v>
      </c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35"/>
      <c r="P35" s="45" t="s">
        <v>109</v>
      </c>
      <c r="Q35" s="39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x14ac:dyDescent="0.25">
      <c r="A36" s="13" t="s">
        <v>23</v>
      </c>
      <c r="B36" s="14">
        <f>B5*B6*22/888*12*(1+B7/100+B8/100+B9/100)/B10</f>
        <v>77.977233508216216</v>
      </c>
      <c r="C36" s="15">
        <f t="shared" si="1"/>
        <v>81.876095183627029</v>
      </c>
      <c r="D36" s="15">
        <f t="shared" si="2"/>
        <v>89.673818534448642</v>
      </c>
      <c r="E36" s="14">
        <f>B5*B6*18/888*12*(1+B7/100+B8/100+B9/100)/B10</f>
        <v>63.799554688540546</v>
      </c>
      <c r="F36" s="15">
        <f t="shared" si="3"/>
        <v>66.989532422967571</v>
      </c>
      <c r="G36" s="15">
        <f t="shared" si="4"/>
        <v>73.36948789182162</v>
      </c>
      <c r="H36" s="14">
        <f>B5*B6*27/888*12*(1+B7/100+B8/100+B9/100)/B10</f>
        <v>95.699332032810815</v>
      </c>
      <c r="I36" s="15">
        <f t="shared" si="5"/>
        <v>100.48429863445136</v>
      </c>
      <c r="J36" s="15">
        <f t="shared" si="6"/>
        <v>110.05423183773243</v>
      </c>
      <c r="K36" s="14">
        <f>B12*B6</f>
        <v>9.3495999999999988</v>
      </c>
      <c r="L36" s="14">
        <f>B13*B6</f>
        <v>2.08568</v>
      </c>
      <c r="M36" s="14">
        <f t="shared" si="7"/>
        <v>2.1899640000000002</v>
      </c>
      <c r="N36" s="14">
        <f t="shared" si="8"/>
        <v>2.3985319999999999</v>
      </c>
      <c r="O36" s="34">
        <f>B14*B6</f>
        <v>5.3940000000000002E-2</v>
      </c>
      <c r="P36" s="43">
        <v>1.9E-3</v>
      </c>
      <c r="Q36" s="38">
        <f>P36*B6</f>
        <v>3.4161999999999999</v>
      </c>
      <c r="R36" s="14">
        <f t="shared" ref="R36:R44" si="10">B36+K36+L36+O36+Q36</f>
        <v>92.882653508216208</v>
      </c>
      <c r="S36" s="14">
        <f t="shared" ref="S36:S44" si="11">C36+K36+M36+O36+Q36</f>
        <v>96.885799183627029</v>
      </c>
      <c r="T36" s="14">
        <f t="shared" ref="T36:T44" si="12">D36+K36+N36+O36+Q36</f>
        <v>104.89209053444864</v>
      </c>
      <c r="U36" s="14">
        <f t="shared" ref="U36:U44" si="13">E36+K36+L36+O36+Q36</f>
        <v>78.704974688540545</v>
      </c>
      <c r="V36" s="14">
        <f t="shared" ref="V36:V44" si="14">F36+K36+M36+O36+Q36</f>
        <v>81.99923642296757</v>
      </c>
      <c r="W36" s="14">
        <f t="shared" ref="W36:W44" si="15">D36+K36+N36+O36+Q36</f>
        <v>104.89209053444864</v>
      </c>
      <c r="X36" s="14">
        <f t="shared" ref="X36:X44" si="16">H36+K36+L36+O36+Q36</f>
        <v>110.60475203281081</v>
      </c>
      <c r="Y36" s="14">
        <f t="shared" ref="Y36:Y44" si="17">I36+K36+M36+O36+Q36</f>
        <v>115.49400263445136</v>
      </c>
      <c r="Z36" s="14">
        <f t="shared" ref="Z36:Z44" si="18">J36+K36+N36+O36+Q36</f>
        <v>125.27250383773243</v>
      </c>
      <c r="AA36" s="14">
        <f t="shared" si="9"/>
        <v>116.10331688527026</v>
      </c>
      <c r="AB36" s="14">
        <f t="shared" si="0"/>
        <v>121.10724897953378</v>
      </c>
      <c r="AC36" s="14">
        <f t="shared" si="0"/>
        <v>131.11511316806082</v>
      </c>
      <c r="AD36" s="14">
        <f t="shared" si="0"/>
        <v>98.381218360675689</v>
      </c>
      <c r="AE36" s="14">
        <f t="shared" si="0"/>
        <v>102.49904552870946</v>
      </c>
      <c r="AF36" s="14">
        <f t="shared" si="0"/>
        <v>131.11511316806082</v>
      </c>
      <c r="AG36" s="14">
        <f t="shared" si="0"/>
        <v>138.2559400410135</v>
      </c>
      <c r="AH36" s="14">
        <f t="shared" si="0"/>
        <v>144.3675032930642</v>
      </c>
      <c r="AI36" s="14">
        <f t="shared" si="0"/>
        <v>156.59062979716555</v>
      </c>
    </row>
    <row r="37" spans="1:35" x14ac:dyDescent="0.25">
      <c r="A37" s="13" t="s">
        <v>24</v>
      </c>
      <c r="B37" s="14">
        <f>B5*B6*22/888*12*(1+B7/100+B8/100+B9/100)/B10</f>
        <v>77.977233508216216</v>
      </c>
      <c r="C37" s="15">
        <f t="shared" si="1"/>
        <v>81.876095183627029</v>
      </c>
      <c r="D37" s="15">
        <f t="shared" si="2"/>
        <v>89.673818534448642</v>
      </c>
      <c r="E37" s="14">
        <f>B5*B6*18/888*12*(1+B7/100+B8/100+B9/100)/B10</f>
        <v>63.799554688540546</v>
      </c>
      <c r="F37" s="15">
        <f t="shared" si="3"/>
        <v>66.989532422967571</v>
      </c>
      <c r="G37" s="15">
        <f t="shared" si="4"/>
        <v>73.36948789182162</v>
      </c>
      <c r="H37" s="14">
        <f>B5*B6*27/888*12*(1+B7/100+B8/100+B9/100)/B10</f>
        <v>95.699332032810815</v>
      </c>
      <c r="I37" s="15">
        <f t="shared" si="5"/>
        <v>100.48429863445136</v>
      </c>
      <c r="J37" s="15">
        <f t="shared" si="6"/>
        <v>110.05423183773243</v>
      </c>
      <c r="K37" s="14">
        <f>B12*B6</f>
        <v>9.3495999999999988</v>
      </c>
      <c r="L37" s="14">
        <f>B13*B6</f>
        <v>2.08568</v>
      </c>
      <c r="M37" s="14">
        <f t="shared" si="7"/>
        <v>2.1899640000000002</v>
      </c>
      <c r="N37" s="14">
        <f t="shared" si="8"/>
        <v>2.3985319999999999</v>
      </c>
      <c r="O37" s="34">
        <f>B14*B6</f>
        <v>5.3940000000000002E-2</v>
      </c>
      <c r="P37" s="43">
        <v>1.9E-3</v>
      </c>
      <c r="Q37" s="38">
        <f>P37*B6</f>
        <v>3.4161999999999999</v>
      </c>
      <c r="R37" s="14">
        <f t="shared" si="10"/>
        <v>92.882653508216208</v>
      </c>
      <c r="S37" s="14">
        <f t="shared" si="11"/>
        <v>96.885799183627029</v>
      </c>
      <c r="T37" s="14">
        <f t="shared" si="12"/>
        <v>104.89209053444864</v>
      </c>
      <c r="U37" s="14">
        <f t="shared" si="13"/>
        <v>78.704974688540545</v>
      </c>
      <c r="V37" s="14">
        <f t="shared" si="14"/>
        <v>81.99923642296757</v>
      </c>
      <c r="W37" s="14">
        <f t="shared" si="15"/>
        <v>104.89209053444864</v>
      </c>
      <c r="X37" s="14">
        <f t="shared" si="16"/>
        <v>110.60475203281081</v>
      </c>
      <c r="Y37" s="14">
        <f t="shared" si="17"/>
        <v>115.49400263445136</v>
      </c>
      <c r="Z37" s="14">
        <f t="shared" si="18"/>
        <v>125.27250383773243</v>
      </c>
      <c r="AA37" s="14">
        <f t="shared" si="9"/>
        <v>116.10331688527026</v>
      </c>
      <c r="AB37" s="14">
        <f t="shared" si="0"/>
        <v>121.10724897953378</v>
      </c>
      <c r="AC37" s="14">
        <f t="shared" si="0"/>
        <v>131.11511316806082</v>
      </c>
      <c r="AD37" s="14">
        <f t="shared" si="0"/>
        <v>98.381218360675689</v>
      </c>
      <c r="AE37" s="14">
        <f t="shared" si="0"/>
        <v>102.49904552870946</v>
      </c>
      <c r="AF37" s="14">
        <f t="shared" si="0"/>
        <v>131.11511316806082</v>
      </c>
      <c r="AG37" s="14">
        <f t="shared" si="0"/>
        <v>138.2559400410135</v>
      </c>
      <c r="AH37" s="14">
        <f t="shared" si="0"/>
        <v>144.3675032930642</v>
      </c>
      <c r="AI37" s="14">
        <f t="shared" si="0"/>
        <v>156.59062979716555</v>
      </c>
    </row>
    <row r="38" spans="1:35" x14ac:dyDescent="0.25">
      <c r="A38" s="13" t="s">
        <v>25</v>
      </c>
      <c r="B38" s="14">
        <f>B5*B6*22/888*12*(1+B7/100+B8/100+B9/100)/B10</f>
        <v>77.977233508216216</v>
      </c>
      <c r="C38" s="15">
        <f t="shared" si="1"/>
        <v>81.876095183627029</v>
      </c>
      <c r="D38" s="15">
        <f t="shared" si="2"/>
        <v>89.673818534448642</v>
      </c>
      <c r="E38" s="14">
        <f>B5*B6*18/888*12*(1+B7/100+B8/100+B9/100)/B10</f>
        <v>63.799554688540546</v>
      </c>
      <c r="F38" s="15">
        <f t="shared" si="3"/>
        <v>66.989532422967571</v>
      </c>
      <c r="G38" s="15">
        <f t="shared" si="4"/>
        <v>73.36948789182162</v>
      </c>
      <c r="H38" s="14">
        <f>B5*B6*27/888*12*(1+B7/100+B8/100+B9/100)/B10</f>
        <v>95.699332032810815</v>
      </c>
      <c r="I38" s="15">
        <f t="shared" si="5"/>
        <v>100.48429863445136</v>
      </c>
      <c r="J38" s="15">
        <f t="shared" si="6"/>
        <v>110.05423183773243</v>
      </c>
      <c r="K38" s="14">
        <f>B12*B6</f>
        <v>9.3495999999999988</v>
      </c>
      <c r="L38" s="14">
        <f>B13*B6</f>
        <v>2.08568</v>
      </c>
      <c r="M38" s="14">
        <f t="shared" si="7"/>
        <v>2.1899640000000002</v>
      </c>
      <c r="N38" s="14">
        <f t="shared" si="8"/>
        <v>2.3985319999999999</v>
      </c>
      <c r="O38" s="34">
        <f>B14*B6</f>
        <v>5.3940000000000002E-2</v>
      </c>
      <c r="P38" s="43">
        <v>1.9E-3</v>
      </c>
      <c r="Q38" s="38">
        <f>P38*B6</f>
        <v>3.4161999999999999</v>
      </c>
      <c r="R38" s="14">
        <f t="shared" si="10"/>
        <v>92.882653508216208</v>
      </c>
      <c r="S38" s="14">
        <f t="shared" si="11"/>
        <v>96.885799183627029</v>
      </c>
      <c r="T38" s="14">
        <f t="shared" si="12"/>
        <v>104.89209053444864</v>
      </c>
      <c r="U38" s="14">
        <f t="shared" si="13"/>
        <v>78.704974688540545</v>
      </c>
      <c r="V38" s="14">
        <f t="shared" si="14"/>
        <v>81.99923642296757</v>
      </c>
      <c r="W38" s="14">
        <f t="shared" si="15"/>
        <v>104.89209053444864</v>
      </c>
      <c r="X38" s="14">
        <f t="shared" si="16"/>
        <v>110.60475203281081</v>
      </c>
      <c r="Y38" s="14">
        <f t="shared" si="17"/>
        <v>115.49400263445136</v>
      </c>
      <c r="Z38" s="14">
        <f t="shared" si="18"/>
        <v>125.27250383773243</v>
      </c>
      <c r="AA38" s="14">
        <f t="shared" si="9"/>
        <v>116.10331688527026</v>
      </c>
      <c r="AB38" s="14">
        <f t="shared" si="0"/>
        <v>121.10724897953378</v>
      </c>
      <c r="AC38" s="14">
        <f t="shared" si="0"/>
        <v>131.11511316806082</v>
      </c>
      <c r="AD38" s="14">
        <f t="shared" si="0"/>
        <v>98.381218360675689</v>
      </c>
      <c r="AE38" s="14">
        <f t="shared" si="0"/>
        <v>102.49904552870946</v>
      </c>
      <c r="AF38" s="14">
        <f t="shared" si="0"/>
        <v>131.11511316806082</v>
      </c>
      <c r="AG38" s="14">
        <f t="shared" si="0"/>
        <v>138.2559400410135</v>
      </c>
      <c r="AH38" s="14">
        <f t="shared" si="0"/>
        <v>144.3675032930642</v>
      </c>
      <c r="AI38" s="14">
        <f t="shared" si="0"/>
        <v>156.59062979716555</v>
      </c>
    </row>
    <row r="39" spans="1:35" x14ac:dyDescent="0.25">
      <c r="A39" s="13" t="s">
        <v>26</v>
      </c>
      <c r="B39" s="14">
        <f>B5*B6*22/888*12*(1+B7/100+B8/100+B9/100)/B10</f>
        <v>77.977233508216216</v>
      </c>
      <c r="C39" s="15">
        <f t="shared" si="1"/>
        <v>81.876095183627029</v>
      </c>
      <c r="D39" s="15">
        <f t="shared" si="2"/>
        <v>89.673818534448642</v>
      </c>
      <c r="E39" s="14">
        <f>B5*B6*18/888*12*(1+B7/100+B8/100+B9/100)/B10</f>
        <v>63.799554688540546</v>
      </c>
      <c r="F39" s="15">
        <f t="shared" si="3"/>
        <v>66.989532422967571</v>
      </c>
      <c r="G39" s="15">
        <f t="shared" si="4"/>
        <v>73.36948789182162</v>
      </c>
      <c r="H39" s="14">
        <f>B5*B6*27/888*12*(1+B7/100+B8/100+B9/100)/B10</f>
        <v>95.699332032810815</v>
      </c>
      <c r="I39" s="15">
        <f t="shared" si="5"/>
        <v>100.48429863445136</v>
      </c>
      <c r="J39" s="15">
        <f t="shared" si="6"/>
        <v>110.05423183773243</v>
      </c>
      <c r="K39" s="14">
        <f>B12*B6</f>
        <v>9.3495999999999988</v>
      </c>
      <c r="L39" s="14">
        <f>B13*B6</f>
        <v>2.08568</v>
      </c>
      <c r="M39" s="14">
        <f t="shared" si="7"/>
        <v>2.1899640000000002</v>
      </c>
      <c r="N39" s="14">
        <f t="shared" si="8"/>
        <v>2.3985319999999999</v>
      </c>
      <c r="O39" s="34">
        <f>B14*B6</f>
        <v>5.3940000000000002E-2</v>
      </c>
      <c r="P39" s="43">
        <v>1.9E-3</v>
      </c>
      <c r="Q39" s="38">
        <f>P39*B6</f>
        <v>3.4161999999999999</v>
      </c>
      <c r="R39" s="14">
        <f t="shared" si="10"/>
        <v>92.882653508216208</v>
      </c>
      <c r="S39" s="14">
        <f t="shared" si="11"/>
        <v>96.885799183627029</v>
      </c>
      <c r="T39" s="14">
        <f t="shared" si="12"/>
        <v>104.89209053444864</v>
      </c>
      <c r="U39" s="14">
        <f t="shared" si="13"/>
        <v>78.704974688540545</v>
      </c>
      <c r="V39" s="14">
        <f t="shared" si="14"/>
        <v>81.99923642296757</v>
      </c>
      <c r="W39" s="14">
        <f t="shared" si="15"/>
        <v>104.89209053444864</v>
      </c>
      <c r="X39" s="14">
        <f t="shared" si="16"/>
        <v>110.60475203281081</v>
      </c>
      <c r="Y39" s="14">
        <f t="shared" si="17"/>
        <v>115.49400263445136</v>
      </c>
      <c r="Z39" s="14">
        <f t="shared" si="18"/>
        <v>125.27250383773243</v>
      </c>
      <c r="AA39" s="14">
        <f t="shared" si="9"/>
        <v>116.10331688527026</v>
      </c>
      <c r="AB39" s="14">
        <f t="shared" si="0"/>
        <v>121.10724897953378</v>
      </c>
      <c r="AC39" s="14">
        <f t="shared" si="0"/>
        <v>131.11511316806082</v>
      </c>
      <c r="AD39" s="14">
        <f t="shared" si="0"/>
        <v>98.381218360675689</v>
      </c>
      <c r="AE39" s="14">
        <f t="shared" si="0"/>
        <v>102.49904552870946</v>
      </c>
      <c r="AF39" s="14">
        <f t="shared" si="0"/>
        <v>131.11511316806082</v>
      </c>
      <c r="AG39" s="14">
        <f t="shared" si="0"/>
        <v>138.2559400410135</v>
      </c>
      <c r="AH39" s="14">
        <f t="shared" si="0"/>
        <v>144.3675032930642</v>
      </c>
      <c r="AI39" s="14">
        <f t="shared" si="0"/>
        <v>156.59062979716555</v>
      </c>
    </row>
    <row r="40" spans="1:35" ht="30" x14ac:dyDescent="0.25">
      <c r="A40" s="13" t="s">
        <v>27</v>
      </c>
      <c r="B40" s="14">
        <f>B5*B6*22/888*12*(1+B7/100+B8/100+B9/100)/B10</f>
        <v>77.977233508216216</v>
      </c>
      <c r="C40" s="15">
        <f t="shared" si="1"/>
        <v>81.876095183627029</v>
      </c>
      <c r="D40" s="15">
        <f t="shared" si="2"/>
        <v>89.673818534448642</v>
      </c>
      <c r="E40" s="14">
        <f>B5*B6*18/888*12*(1+B7/100+B8/100+B9/100)/B10</f>
        <v>63.799554688540546</v>
      </c>
      <c r="F40" s="15">
        <f t="shared" si="3"/>
        <v>66.989532422967571</v>
      </c>
      <c r="G40" s="15">
        <f t="shared" si="4"/>
        <v>73.36948789182162</v>
      </c>
      <c r="H40" s="14">
        <f>B5*B6*27/888*12*(1+B7/100+B8/100+B9/100)/B10</f>
        <v>95.699332032810815</v>
      </c>
      <c r="I40" s="15">
        <f t="shared" si="5"/>
        <v>100.48429863445136</v>
      </c>
      <c r="J40" s="15">
        <f t="shared" si="6"/>
        <v>110.05423183773243</v>
      </c>
      <c r="K40" s="14">
        <f>B12*B6</f>
        <v>9.3495999999999988</v>
      </c>
      <c r="L40" s="14">
        <f>B13*B6</f>
        <v>2.08568</v>
      </c>
      <c r="M40" s="14">
        <f t="shared" si="7"/>
        <v>2.1899640000000002</v>
      </c>
      <c r="N40" s="14">
        <f t="shared" si="8"/>
        <v>2.3985319999999999</v>
      </c>
      <c r="O40" s="34">
        <f>B14*B6</f>
        <v>5.3940000000000002E-2</v>
      </c>
      <c r="P40" s="43">
        <v>2.3E-3</v>
      </c>
      <c r="Q40" s="38">
        <f>P40*B6</f>
        <v>4.1353999999999997</v>
      </c>
      <c r="R40" s="14">
        <f t="shared" si="10"/>
        <v>93.601853508216209</v>
      </c>
      <c r="S40" s="14">
        <f t="shared" si="11"/>
        <v>97.604999183627029</v>
      </c>
      <c r="T40" s="14">
        <f t="shared" si="12"/>
        <v>105.61129053444864</v>
      </c>
      <c r="U40" s="14">
        <f t="shared" si="13"/>
        <v>79.424174688540546</v>
      </c>
      <c r="V40" s="14">
        <f t="shared" si="14"/>
        <v>82.718436422967571</v>
      </c>
      <c r="W40" s="14">
        <f t="shared" si="15"/>
        <v>105.61129053444864</v>
      </c>
      <c r="X40" s="14">
        <f t="shared" si="16"/>
        <v>111.32395203281081</v>
      </c>
      <c r="Y40" s="14">
        <f t="shared" si="17"/>
        <v>116.21320263445136</v>
      </c>
      <c r="Z40" s="14">
        <f t="shared" si="18"/>
        <v>125.99170383773243</v>
      </c>
      <c r="AA40" s="14">
        <f t="shared" si="9"/>
        <v>117.00231688527026</v>
      </c>
      <c r="AB40" s="14">
        <f t="shared" si="9"/>
        <v>122.00624897953378</v>
      </c>
      <c r="AC40" s="14">
        <f t="shared" si="9"/>
        <v>132.01411316806082</v>
      </c>
      <c r="AD40" s="14">
        <f t="shared" si="9"/>
        <v>99.28021836067569</v>
      </c>
      <c r="AE40" s="14">
        <f t="shared" si="9"/>
        <v>103.39804552870946</v>
      </c>
      <c r="AF40" s="14">
        <f t="shared" si="9"/>
        <v>132.01411316806082</v>
      </c>
      <c r="AG40" s="14">
        <f t="shared" si="9"/>
        <v>139.1549400410135</v>
      </c>
      <c r="AH40" s="14">
        <f t="shared" si="9"/>
        <v>145.2665032930642</v>
      </c>
      <c r="AI40" s="14">
        <f t="shared" si="9"/>
        <v>157.48962979716555</v>
      </c>
    </row>
    <row r="41" spans="1:35" ht="30" x14ac:dyDescent="0.25">
      <c r="A41" s="13" t="s">
        <v>28</v>
      </c>
      <c r="B41" s="14">
        <f>B5*B6*22/888*12*(1+B7/100+B8/100+B9/100)/B10</f>
        <v>77.977233508216216</v>
      </c>
      <c r="C41" s="15">
        <f t="shared" si="1"/>
        <v>81.876095183627029</v>
      </c>
      <c r="D41" s="15">
        <f t="shared" si="2"/>
        <v>89.673818534448642</v>
      </c>
      <c r="E41" s="14">
        <f>B5*B6*18/888*12*(1+B7/100+B8/100+B9/100)/B10</f>
        <v>63.799554688540546</v>
      </c>
      <c r="F41" s="15">
        <f t="shared" si="3"/>
        <v>66.989532422967571</v>
      </c>
      <c r="G41" s="15">
        <f t="shared" si="4"/>
        <v>73.36948789182162</v>
      </c>
      <c r="H41" s="14">
        <f>B5*B6*27/888*12*(1+B7/100+B8/100+B9/100)/B10</f>
        <v>95.699332032810815</v>
      </c>
      <c r="I41" s="15">
        <f t="shared" si="5"/>
        <v>100.48429863445136</v>
      </c>
      <c r="J41" s="15">
        <f t="shared" si="6"/>
        <v>110.05423183773243</v>
      </c>
      <c r="K41" s="14">
        <f>B12*B6</f>
        <v>9.3495999999999988</v>
      </c>
      <c r="L41" s="14">
        <f>B13*B6</f>
        <v>2.08568</v>
      </c>
      <c r="M41" s="14">
        <f t="shared" si="7"/>
        <v>2.1899640000000002</v>
      </c>
      <c r="N41" s="14">
        <f t="shared" si="8"/>
        <v>2.3985319999999999</v>
      </c>
      <c r="O41" s="34">
        <f>B14*B6</f>
        <v>5.3940000000000002E-2</v>
      </c>
      <c r="P41" s="43">
        <v>3.3E-3</v>
      </c>
      <c r="Q41" s="38">
        <f>P41*B6</f>
        <v>5.9333999999999998</v>
      </c>
      <c r="R41" s="14">
        <f t="shared" si="10"/>
        <v>95.399853508216211</v>
      </c>
      <c r="S41" s="14">
        <f t="shared" si="11"/>
        <v>99.402999183627031</v>
      </c>
      <c r="T41" s="14">
        <f t="shared" si="12"/>
        <v>107.40929053444864</v>
      </c>
      <c r="U41" s="14">
        <f t="shared" si="13"/>
        <v>81.222174688540548</v>
      </c>
      <c r="V41" s="14">
        <f t="shared" si="14"/>
        <v>84.516436422967573</v>
      </c>
      <c r="W41" s="14">
        <f t="shared" si="15"/>
        <v>107.40929053444864</v>
      </c>
      <c r="X41" s="14">
        <f t="shared" si="16"/>
        <v>113.12195203281081</v>
      </c>
      <c r="Y41" s="14">
        <f t="shared" si="17"/>
        <v>118.01120263445137</v>
      </c>
      <c r="Z41" s="14">
        <f t="shared" si="18"/>
        <v>127.78970383773243</v>
      </c>
      <c r="AA41" s="14">
        <f t="shared" si="9"/>
        <v>119.24981688527026</v>
      </c>
      <c r="AB41" s="14">
        <f t="shared" si="9"/>
        <v>124.25374897953378</v>
      </c>
      <c r="AC41" s="14">
        <f t="shared" si="9"/>
        <v>134.26161316806082</v>
      </c>
      <c r="AD41" s="14">
        <f t="shared" si="9"/>
        <v>101.52771836067569</v>
      </c>
      <c r="AE41" s="14">
        <f t="shared" si="9"/>
        <v>105.64554552870946</v>
      </c>
      <c r="AF41" s="14">
        <f t="shared" si="9"/>
        <v>134.26161316806082</v>
      </c>
      <c r="AG41" s="14">
        <f t="shared" si="9"/>
        <v>141.40244004101351</v>
      </c>
      <c r="AH41" s="14">
        <f t="shared" si="9"/>
        <v>147.51400329306421</v>
      </c>
      <c r="AI41" s="14">
        <f t="shared" si="9"/>
        <v>159.73712979716555</v>
      </c>
    </row>
    <row r="42" spans="1:35" ht="60" x14ac:dyDescent="0.25">
      <c r="A42" s="13" t="s">
        <v>29</v>
      </c>
      <c r="B42" s="14">
        <f>B5*B6*22/888*12*(1+B7/100+B8/100+B9/100)/B10</f>
        <v>77.977233508216216</v>
      </c>
      <c r="C42" s="15">
        <f t="shared" si="1"/>
        <v>81.876095183627029</v>
      </c>
      <c r="D42" s="15">
        <f t="shared" si="2"/>
        <v>89.673818534448642</v>
      </c>
      <c r="E42" s="14">
        <f>B5*B6*18/888*12*(1+B7/100+B8/100+B9/100)/B10</f>
        <v>63.799554688540546</v>
      </c>
      <c r="F42" s="15">
        <f t="shared" si="3"/>
        <v>66.989532422967571</v>
      </c>
      <c r="G42" s="15">
        <f t="shared" si="4"/>
        <v>73.36948789182162</v>
      </c>
      <c r="H42" s="14">
        <f>B5*B6*27/888*12*(1+B7/100+B8/100+B9/100)/B10</f>
        <v>95.699332032810815</v>
      </c>
      <c r="I42" s="15">
        <f t="shared" si="5"/>
        <v>100.48429863445136</v>
      </c>
      <c r="J42" s="15">
        <f t="shared" si="6"/>
        <v>110.05423183773243</v>
      </c>
      <c r="K42" s="14">
        <f>B12*B6</f>
        <v>9.3495999999999988</v>
      </c>
      <c r="L42" s="14">
        <f>B13*B6</f>
        <v>2.08568</v>
      </c>
      <c r="M42" s="14">
        <f t="shared" si="7"/>
        <v>2.1899640000000002</v>
      </c>
      <c r="N42" s="14">
        <f t="shared" si="8"/>
        <v>2.3985319999999999</v>
      </c>
      <c r="O42" s="34">
        <f>B14*B6</f>
        <v>5.3940000000000002E-2</v>
      </c>
      <c r="P42" s="43">
        <v>2.3E-3</v>
      </c>
      <c r="Q42" s="38">
        <f>P42*B6</f>
        <v>4.1353999999999997</v>
      </c>
      <c r="R42" s="14">
        <f t="shared" si="10"/>
        <v>93.601853508216209</v>
      </c>
      <c r="S42" s="14">
        <f t="shared" si="11"/>
        <v>97.604999183627029</v>
      </c>
      <c r="T42" s="14">
        <f t="shared" si="12"/>
        <v>105.61129053444864</v>
      </c>
      <c r="U42" s="14">
        <f t="shared" si="13"/>
        <v>79.424174688540546</v>
      </c>
      <c r="V42" s="14">
        <f t="shared" si="14"/>
        <v>82.718436422967571</v>
      </c>
      <c r="W42" s="14">
        <f t="shared" si="15"/>
        <v>105.61129053444864</v>
      </c>
      <c r="X42" s="14">
        <f t="shared" si="16"/>
        <v>111.32395203281081</v>
      </c>
      <c r="Y42" s="14">
        <f t="shared" si="17"/>
        <v>116.21320263445136</v>
      </c>
      <c r="Z42" s="14">
        <f t="shared" si="18"/>
        <v>125.99170383773243</v>
      </c>
      <c r="AA42" s="14">
        <f t="shared" si="9"/>
        <v>117.00231688527026</v>
      </c>
      <c r="AB42" s="14">
        <f t="shared" si="9"/>
        <v>122.00624897953378</v>
      </c>
      <c r="AC42" s="14">
        <f t="shared" si="9"/>
        <v>132.01411316806082</v>
      </c>
      <c r="AD42" s="14">
        <f t="shared" si="9"/>
        <v>99.28021836067569</v>
      </c>
      <c r="AE42" s="14">
        <f t="shared" si="9"/>
        <v>103.39804552870946</v>
      </c>
      <c r="AF42" s="14">
        <f t="shared" si="9"/>
        <v>132.01411316806082</v>
      </c>
      <c r="AG42" s="14">
        <f t="shared" si="9"/>
        <v>139.1549400410135</v>
      </c>
      <c r="AH42" s="14">
        <f t="shared" si="9"/>
        <v>145.2665032930642</v>
      </c>
      <c r="AI42" s="14">
        <f t="shared" si="9"/>
        <v>157.48962979716555</v>
      </c>
    </row>
    <row r="43" spans="1:35" ht="60" x14ac:dyDescent="0.25">
      <c r="A43" s="13" t="s">
        <v>30</v>
      </c>
      <c r="B43" s="14">
        <f>B5*B6*22/888*12*(1+B7/100+B8/100+B9/100)/B10</f>
        <v>77.977233508216216</v>
      </c>
      <c r="C43" s="15">
        <f t="shared" si="1"/>
        <v>81.876095183627029</v>
      </c>
      <c r="D43" s="15">
        <f t="shared" si="2"/>
        <v>89.673818534448642</v>
      </c>
      <c r="E43" s="14">
        <f>B5*B6*18/888*12*(1+B7/100+B8/100+B9/100)/B10</f>
        <v>63.799554688540546</v>
      </c>
      <c r="F43" s="15">
        <f t="shared" si="3"/>
        <v>66.989532422967571</v>
      </c>
      <c r="G43" s="15">
        <f t="shared" si="4"/>
        <v>73.36948789182162</v>
      </c>
      <c r="H43" s="14">
        <f>B5*B6*27/888*12*(1+B7/100+B8/100+B9/100)/B10</f>
        <v>95.699332032810815</v>
      </c>
      <c r="I43" s="15">
        <f t="shared" si="5"/>
        <v>100.48429863445136</v>
      </c>
      <c r="J43" s="15">
        <f t="shared" si="6"/>
        <v>110.05423183773243</v>
      </c>
      <c r="K43" s="14">
        <f>B12*B6</f>
        <v>9.3495999999999988</v>
      </c>
      <c r="L43" s="14">
        <f>B13*B6</f>
        <v>2.08568</v>
      </c>
      <c r="M43" s="14">
        <f t="shared" si="7"/>
        <v>2.1899640000000002</v>
      </c>
      <c r="N43" s="14">
        <f t="shared" si="8"/>
        <v>2.3985319999999999</v>
      </c>
      <c r="O43" s="34">
        <f>B14*B6</f>
        <v>5.3940000000000002E-2</v>
      </c>
      <c r="P43" s="43">
        <v>3.3E-3</v>
      </c>
      <c r="Q43" s="38">
        <f>P43*B6</f>
        <v>5.9333999999999998</v>
      </c>
      <c r="R43" s="14">
        <f t="shared" si="10"/>
        <v>95.399853508216211</v>
      </c>
      <c r="S43" s="14">
        <f t="shared" si="11"/>
        <v>99.402999183627031</v>
      </c>
      <c r="T43" s="14">
        <f t="shared" si="12"/>
        <v>107.40929053444864</v>
      </c>
      <c r="U43" s="14">
        <f t="shared" si="13"/>
        <v>81.222174688540548</v>
      </c>
      <c r="V43" s="14">
        <f t="shared" si="14"/>
        <v>84.516436422967573</v>
      </c>
      <c r="W43" s="14">
        <f t="shared" si="15"/>
        <v>107.40929053444864</v>
      </c>
      <c r="X43" s="14">
        <f t="shared" si="16"/>
        <v>113.12195203281081</v>
      </c>
      <c r="Y43" s="14">
        <f t="shared" si="17"/>
        <v>118.01120263445137</v>
      </c>
      <c r="Z43" s="14">
        <f t="shared" si="18"/>
        <v>127.78970383773243</v>
      </c>
      <c r="AA43" s="14">
        <f t="shared" si="9"/>
        <v>119.24981688527026</v>
      </c>
      <c r="AB43" s="14">
        <f t="shared" si="9"/>
        <v>124.25374897953378</v>
      </c>
      <c r="AC43" s="14">
        <f t="shared" si="9"/>
        <v>134.26161316806082</v>
      </c>
      <c r="AD43" s="14">
        <f t="shared" si="9"/>
        <v>101.52771836067569</v>
      </c>
      <c r="AE43" s="14">
        <f t="shared" si="9"/>
        <v>105.64554552870946</v>
      </c>
      <c r="AF43" s="14">
        <f t="shared" si="9"/>
        <v>134.26161316806082</v>
      </c>
      <c r="AG43" s="14">
        <f t="shared" si="9"/>
        <v>141.40244004101351</v>
      </c>
      <c r="AH43" s="14">
        <f t="shared" si="9"/>
        <v>147.51400329306421</v>
      </c>
      <c r="AI43" s="14">
        <f t="shared" si="9"/>
        <v>159.73712979716555</v>
      </c>
    </row>
    <row r="44" spans="1:35" x14ac:dyDescent="0.25">
      <c r="A44" s="16" t="s">
        <v>31</v>
      </c>
      <c r="B44" s="14">
        <f>B5*B6*22/888*12*(1+B7/100+B8/100+B9/100)/B10</f>
        <v>77.977233508216216</v>
      </c>
      <c r="C44" s="15">
        <f t="shared" si="1"/>
        <v>81.876095183627029</v>
      </c>
      <c r="D44" s="15">
        <f t="shared" si="2"/>
        <v>89.673818534448642</v>
      </c>
      <c r="E44" s="14">
        <f>B5*B6*18/888*12*(1+B7/100+B8/100+B9/100)/B10</f>
        <v>63.799554688540546</v>
      </c>
      <c r="F44" s="15">
        <f t="shared" si="3"/>
        <v>66.989532422967571</v>
      </c>
      <c r="G44" s="15">
        <f t="shared" si="4"/>
        <v>73.36948789182162</v>
      </c>
      <c r="H44" s="14">
        <f>B5*B6*27/888*12*(1+B7/100+B8/100+B9/100)/B10</f>
        <v>95.699332032810815</v>
      </c>
      <c r="I44" s="15">
        <f t="shared" si="5"/>
        <v>100.48429863445136</v>
      </c>
      <c r="J44" s="15">
        <f t="shared" si="6"/>
        <v>110.05423183773243</v>
      </c>
      <c r="K44" s="14">
        <f>B12*B6</f>
        <v>9.3495999999999988</v>
      </c>
      <c r="L44" s="14">
        <f>B13*B6</f>
        <v>2.08568</v>
      </c>
      <c r="M44" s="14">
        <f t="shared" si="7"/>
        <v>2.1899640000000002</v>
      </c>
      <c r="N44" s="14">
        <f t="shared" si="8"/>
        <v>2.3985319999999999</v>
      </c>
      <c r="O44" s="34">
        <f>B14*B6</f>
        <v>5.3940000000000002E-2</v>
      </c>
      <c r="P44" s="44">
        <v>1.9E-3</v>
      </c>
      <c r="Q44" s="38">
        <f>P44*B6</f>
        <v>3.4161999999999999</v>
      </c>
      <c r="R44" s="14">
        <f t="shared" si="10"/>
        <v>92.882653508216208</v>
      </c>
      <c r="S44" s="14">
        <f t="shared" si="11"/>
        <v>96.885799183627029</v>
      </c>
      <c r="T44" s="14">
        <f t="shared" si="12"/>
        <v>104.89209053444864</v>
      </c>
      <c r="U44" s="14">
        <f t="shared" si="13"/>
        <v>78.704974688540545</v>
      </c>
      <c r="V44" s="14">
        <f t="shared" si="14"/>
        <v>81.99923642296757</v>
      </c>
      <c r="W44" s="14">
        <f t="shared" si="15"/>
        <v>104.89209053444864</v>
      </c>
      <c r="X44" s="14">
        <f t="shared" si="16"/>
        <v>110.60475203281081</v>
      </c>
      <c r="Y44" s="14">
        <f t="shared" si="17"/>
        <v>115.49400263445136</v>
      </c>
      <c r="Z44" s="14">
        <f t="shared" si="18"/>
        <v>125.27250383773243</v>
      </c>
      <c r="AA44" s="14">
        <f t="shared" si="9"/>
        <v>116.10331688527026</v>
      </c>
      <c r="AB44" s="14">
        <f t="shared" si="9"/>
        <v>121.10724897953378</v>
      </c>
      <c r="AC44" s="14">
        <f t="shared" si="9"/>
        <v>131.11511316806082</v>
      </c>
      <c r="AD44" s="14">
        <f t="shared" si="9"/>
        <v>98.381218360675689</v>
      </c>
      <c r="AE44" s="14">
        <f t="shared" si="9"/>
        <v>102.49904552870946</v>
      </c>
      <c r="AF44" s="14">
        <f t="shared" si="9"/>
        <v>131.11511316806082</v>
      </c>
      <c r="AG44" s="14">
        <f t="shared" si="9"/>
        <v>138.2559400410135</v>
      </c>
      <c r="AH44" s="14">
        <f t="shared" si="9"/>
        <v>144.3675032930642</v>
      </c>
      <c r="AI44" s="14">
        <f t="shared" si="9"/>
        <v>156.59062979716555</v>
      </c>
    </row>
    <row r="45" spans="1:35" x14ac:dyDescent="0.25">
      <c r="A45" s="10" t="s">
        <v>32</v>
      </c>
      <c r="B45" s="11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35"/>
      <c r="P45" s="45" t="s">
        <v>109</v>
      </c>
      <c r="Q45" s="39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1:35" x14ac:dyDescent="0.25">
      <c r="A46" s="13" t="s">
        <v>33</v>
      </c>
      <c r="B46" s="14">
        <f>B5*B6*22/888*12*(1+B7/100+B8/100+B9/100)/B10</f>
        <v>77.977233508216216</v>
      </c>
      <c r="C46" s="15">
        <f t="shared" si="1"/>
        <v>81.876095183627029</v>
      </c>
      <c r="D46" s="15">
        <f t="shared" si="2"/>
        <v>89.673818534448642</v>
      </c>
      <c r="E46" s="14">
        <f>B5*B6*18/888*12*(1+B7/100+B8/100+B9/100)/B10</f>
        <v>63.799554688540546</v>
      </c>
      <c r="F46" s="15">
        <f t="shared" si="3"/>
        <v>66.989532422967571</v>
      </c>
      <c r="G46" s="15">
        <f t="shared" si="4"/>
        <v>73.36948789182162</v>
      </c>
      <c r="H46" s="14">
        <f>B5*B6*27/888*12*(1+B7/100+B8/100+B9/100)/B10</f>
        <v>95.699332032810815</v>
      </c>
      <c r="I46" s="15">
        <f t="shared" si="5"/>
        <v>100.48429863445136</v>
      </c>
      <c r="J46" s="15">
        <f t="shared" si="6"/>
        <v>110.05423183773243</v>
      </c>
      <c r="K46" s="14">
        <f>B12*B6</f>
        <v>9.3495999999999988</v>
      </c>
      <c r="L46" s="14">
        <f>B13*B6</f>
        <v>2.08568</v>
      </c>
      <c r="M46" s="14">
        <f t="shared" si="7"/>
        <v>2.1899640000000002</v>
      </c>
      <c r="N46" s="14">
        <f t="shared" si="8"/>
        <v>2.3985319999999999</v>
      </c>
      <c r="O46" s="34">
        <f>B14*B6</f>
        <v>5.3940000000000002E-2</v>
      </c>
      <c r="P46" s="43">
        <v>8.9999999999999998E-4</v>
      </c>
      <c r="Q46" s="38">
        <f>P46*B6</f>
        <v>1.6181999999999999</v>
      </c>
      <c r="R46" s="14">
        <f>B46+K46+L46+O46+Q46</f>
        <v>91.084653508216206</v>
      </c>
      <c r="S46" s="14">
        <f>C46+K46+M46+O46+Q46</f>
        <v>95.087799183627027</v>
      </c>
      <c r="T46" s="14">
        <f>D46+K46+N46+O46+Q46</f>
        <v>103.09409053444864</v>
      </c>
      <c r="U46" s="14">
        <f>E46+K46+L46+O46+Q46</f>
        <v>76.906974688540544</v>
      </c>
      <c r="V46" s="14">
        <f>F46+K46+M46+O46+Q46</f>
        <v>80.201236422967568</v>
      </c>
      <c r="W46" s="14">
        <f>D46+K46+N46+O46+Q46</f>
        <v>103.09409053444864</v>
      </c>
      <c r="X46" s="14">
        <f>H46+K46+L46+O46+Q46</f>
        <v>108.80675203281081</v>
      </c>
      <c r="Y46" s="14">
        <f>I46+K46+M46+O46+Q46</f>
        <v>113.69600263445136</v>
      </c>
      <c r="Z46" s="14">
        <f>J46+K46+N46+O46+Q46</f>
        <v>123.47450383773243</v>
      </c>
      <c r="AA46" s="14">
        <f t="shared" si="9"/>
        <v>113.85581688527026</v>
      </c>
      <c r="AB46" s="14">
        <f t="shared" si="9"/>
        <v>118.85974897953378</v>
      </c>
      <c r="AC46" s="14">
        <f t="shared" si="9"/>
        <v>128.86761316806081</v>
      </c>
      <c r="AD46" s="14">
        <f t="shared" si="9"/>
        <v>96.133718360675687</v>
      </c>
      <c r="AE46" s="14">
        <f t="shared" si="9"/>
        <v>100.25154552870946</v>
      </c>
      <c r="AF46" s="14">
        <f t="shared" si="9"/>
        <v>128.86761316806081</v>
      </c>
      <c r="AG46" s="14">
        <f t="shared" si="9"/>
        <v>136.0084400410135</v>
      </c>
      <c r="AH46" s="14">
        <f t="shared" si="9"/>
        <v>142.1200032930642</v>
      </c>
      <c r="AI46" s="14">
        <f t="shared" si="9"/>
        <v>154.34312979716555</v>
      </c>
    </row>
    <row r="47" spans="1:35" x14ac:dyDescent="0.25">
      <c r="A47" s="13" t="s">
        <v>34</v>
      </c>
      <c r="B47" s="14">
        <f>B5*B6*22/888*12*(1+B7/100+B8/100+B9/100)/B10</f>
        <v>77.977233508216216</v>
      </c>
      <c r="C47" s="15">
        <f t="shared" si="1"/>
        <v>81.876095183627029</v>
      </c>
      <c r="D47" s="15">
        <f t="shared" si="2"/>
        <v>89.673818534448642</v>
      </c>
      <c r="E47" s="14">
        <f>B5*B6*18/888*12*(1+B7/100+B8/100+B9/100)/B10</f>
        <v>63.799554688540546</v>
      </c>
      <c r="F47" s="15">
        <f t="shared" si="3"/>
        <v>66.989532422967571</v>
      </c>
      <c r="G47" s="15">
        <f t="shared" si="4"/>
        <v>73.36948789182162</v>
      </c>
      <c r="H47" s="14">
        <f>B5*B6*27/888*12*(1+B7/100+B8/100+B9/100)/B10</f>
        <v>95.699332032810815</v>
      </c>
      <c r="I47" s="15">
        <f t="shared" si="5"/>
        <v>100.48429863445136</v>
      </c>
      <c r="J47" s="15">
        <f t="shared" si="6"/>
        <v>110.05423183773243</v>
      </c>
      <c r="K47" s="14">
        <f>B12*B6</f>
        <v>9.3495999999999988</v>
      </c>
      <c r="L47" s="14">
        <f>B13*B6</f>
        <v>2.08568</v>
      </c>
      <c r="M47" s="14">
        <f t="shared" si="7"/>
        <v>2.1899640000000002</v>
      </c>
      <c r="N47" s="14">
        <f t="shared" si="8"/>
        <v>2.3985319999999999</v>
      </c>
      <c r="O47" s="34">
        <f>B14*B6</f>
        <v>5.3940000000000002E-2</v>
      </c>
      <c r="P47" s="43">
        <v>2.0999999999999999E-3</v>
      </c>
      <c r="Q47" s="38">
        <f>P47*B6</f>
        <v>3.7757999999999998</v>
      </c>
      <c r="R47" s="14">
        <f>B47+K47+L47+O47+Q47</f>
        <v>93.242253508216209</v>
      </c>
      <c r="S47" s="14">
        <f>C47+K47+M47+O47+Q47</f>
        <v>97.245399183627029</v>
      </c>
      <c r="T47" s="14">
        <f>D47+K47+N47+O47+Q47</f>
        <v>105.25169053444864</v>
      </c>
      <c r="U47" s="14">
        <f>E47+K47+L47+O47+Q47</f>
        <v>79.064574688540546</v>
      </c>
      <c r="V47" s="14">
        <f>F47+K47+M47+O47+Q47</f>
        <v>82.35883642296757</v>
      </c>
      <c r="W47" s="14">
        <f>D47+K47+N47+O47+Q47</f>
        <v>105.25169053444864</v>
      </c>
      <c r="X47" s="14">
        <f>H47+K47+L47+O47+Q47</f>
        <v>110.96435203281081</v>
      </c>
      <c r="Y47" s="14">
        <f>I47+K47+M47+O47+Q47</f>
        <v>115.85360263445136</v>
      </c>
      <c r="Z47" s="14">
        <f>J47+K47+N47+O47+Q47</f>
        <v>125.63210383773243</v>
      </c>
      <c r="AA47" s="14">
        <f t="shared" si="9"/>
        <v>116.55281688527026</v>
      </c>
      <c r="AB47" s="14">
        <f t="shared" si="9"/>
        <v>121.55674897953378</v>
      </c>
      <c r="AC47" s="14">
        <f t="shared" si="9"/>
        <v>131.56461316806082</v>
      </c>
      <c r="AD47" s="14">
        <f t="shared" si="9"/>
        <v>98.830718360675689</v>
      </c>
      <c r="AE47" s="14">
        <f t="shared" si="9"/>
        <v>102.94854552870946</v>
      </c>
      <c r="AF47" s="14">
        <f t="shared" si="9"/>
        <v>131.56461316806082</v>
      </c>
      <c r="AG47" s="14">
        <f t="shared" si="9"/>
        <v>138.7054400410135</v>
      </c>
      <c r="AH47" s="14">
        <f t="shared" si="9"/>
        <v>144.8170032930642</v>
      </c>
      <c r="AI47" s="14">
        <f t="shared" si="9"/>
        <v>157.04012979716555</v>
      </c>
    </row>
    <row r="48" spans="1:35" x14ac:dyDescent="0.25">
      <c r="A48" s="13" t="s">
        <v>35</v>
      </c>
      <c r="B48" s="14">
        <f>B5*B6*22/888*12*(1+B7/100+B8/100+B9/100)/B10</f>
        <v>77.977233508216216</v>
      </c>
      <c r="C48" s="15">
        <f t="shared" si="1"/>
        <v>81.876095183627029</v>
      </c>
      <c r="D48" s="15">
        <f t="shared" si="2"/>
        <v>89.673818534448642</v>
      </c>
      <c r="E48" s="14">
        <f>B5*B6*18/888*12*(1+B7/100+B8/100+B9/100)/B10</f>
        <v>63.799554688540546</v>
      </c>
      <c r="F48" s="15">
        <f t="shared" si="3"/>
        <v>66.989532422967571</v>
      </c>
      <c r="G48" s="15">
        <f t="shared" si="4"/>
        <v>73.36948789182162</v>
      </c>
      <c r="H48" s="14">
        <f>B5*B6*27/888*12*(1+B7/100+B8/100+B9/100)/B10</f>
        <v>95.699332032810815</v>
      </c>
      <c r="I48" s="15">
        <f t="shared" si="5"/>
        <v>100.48429863445136</v>
      </c>
      <c r="J48" s="15">
        <f t="shared" si="6"/>
        <v>110.05423183773243</v>
      </c>
      <c r="K48" s="14">
        <f>B12*B6</f>
        <v>9.3495999999999988</v>
      </c>
      <c r="L48" s="14">
        <f>B13*B6</f>
        <v>2.08568</v>
      </c>
      <c r="M48" s="14">
        <f t="shared" si="7"/>
        <v>2.1899640000000002</v>
      </c>
      <c r="N48" s="14">
        <f t="shared" si="8"/>
        <v>2.3985319999999999</v>
      </c>
      <c r="O48" s="34">
        <f>B14*B6</f>
        <v>5.3940000000000002E-2</v>
      </c>
      <c r="P48" s="43">
        <v>1.5E-3</v>
      </c>
      <c r="Q48" s="38">
        <f>P48*B6</f>
        <v>2.6970000000000001</v>
      </c>
      <c r="R48" s="14">
        <f>B48+K48+L48+O48+Q48</f>
        <v>92.163453508216207</v>
      </c>
      <c r="S48" s="14">
        <f>C48+K48+M48+O48+Q48</f>
        <v>96.166599183627028</v>
      </c>
      <c r="T48" s="14">
        <f>D48+K48+N48+O48+Q48</f>
        <v>104.17289053444864</v>
      </c>
      <c r="U48" s="14">
        <f>E48+K48+L48+O48+Q48</f>
        <v>77.985774688540545</v>
      </c>
      <c r="V48" s="14">
        <f>F48+K48+M48+O48+Q48</f>
        <v>81.280036422967569</v>
      </c>
      <c r="W48" s="14">
        <f>D48+K48+N48+O48+Q48</f>
        <v>104.17289053444864</v>
      </c>
      <c r="X48" s="14">
        <f>H48+K48+L48+O48+Q48</f>
        <v>109.88555203281081</v>
      </c>
      <c r="Y48" s="14">
        <f>I48+K48+M48+O48+Q48</f>
        <v>114.77480263445136</v>
      </c>
      <c r="Z48" s="14">
        <f>J48+K48+N48+O48+Q48</f>
        <v>124.55330383773243</v>
      </c>
      <c r="AA48" s="14">
        <f t="shared" si="9"/>
        <v>115.20431688527026</v>
      </c>
      <c r="AB48" s="14">
        <f t="shared" si="9"/>
        <v>120.20824897953378</v>
      </c>
      <c r="AC48" s="14">
        <f t="shared" si="9"/>
        <v>130.21611316806082</v>
      </c>
      <c r="AD48" s="14">
        <f t="shared" si="9"/>
        <v>97.482218360675688</v>
      </c>
      <c r="AE48" s="14">
        <f t="shared" si="9"/>
        <v>101.60004552870946</v>
      </c>
      <c r="AF48" s="14">
        <f t="shared" si="9"/>
        <v>130.21611316806082</v>
      </c>
      <c r="AG48" s="14">
        <f t="shared" si="9"/>
        <v>137.3569400410135</v>
      </c>
      <c r="AH48" s="14">
        <f t="shared" si="9"/>
        <v>143.4685032930642</v>
      </c>
      <c r="AI48" s="14">
        <f t="shared" si="9"/>
        <v>155.69162979716555</v>
      </c>
    </row>
    <row r="49" spans="1:35" x14ac:dyDescent="0.25">
      <c r="A49" s="13" t="s">
        <v>36</v>
      </c>
      <c r="B49" s="14">
        <f>B5*B6*22/888*12*(1+B7/100+B8/100+B9/100)/B10</f>
        <v>77.977233508216216</v>
      </c>
      <c r="C49" s="15">
        <f t="shared" si="1"/>
        <v>81.876095183627029</v>
      </c>
      <c r="D49" s="15">
        <f t="shared" si="2"/>
        <v>89.673818534448642</v>
      </c>
      <c r="E49" s="14">
        <f>B5*B6*18/888*12*(1+B7/100+B8/100+B9/100)/B10</f>
        <v>63.799554688540546</v>
      </c>
      <c r="F49" s="15">
        <f t="shared" si="3"/>
        <v>66.989532422967571</v>
      </c>
      <c r="G49" s="15">
        <f t="shared" si="4"/>
        <v>73.36948789182162</v>
      </c>
      <c r="H49" s="14">
        <f>B5*B6*27/888*12*(1+B7/100+B8/100+B9/100)/B10</f>
        <v>95.699332032810815</v>
      </c>
      <c r="I49" s="15">
        <f t="shared" si="5"/>
        <v>100.48429863445136</v>
      </c>
      <c r="J49" s="15">
        <f t="shared" si="6"/>
        <v>110.05423183773243</v>
      </c>
      <c r="K49" s="14">
        <f>B12*B6</f>
        <v>9.3495999999999988</v>
      </c>
      <c r="L49" s="14">
        <f>B13*B6</f>
        <v>2.08568</v>
      </c>
      <c r="M49" s="14">
        <f t="shared" si="7"/>
        <v>2.1899640000000002</v>
      </c>
      <c r="N49" s="14">
        <f t="shared" si="8"/>
        <v>2.3985319999999999</v>
      </c>
      <c r="O49" s="34">
        <f>B14*B6</f>
        <v>5.3940000000000002E-2</v>
      </c>
      <c r="P49" s="43">
        <v>2.9999999999999997E-4</v>
      </c>
      <c r="Q49" s="38">
        <f>P49*B6</f>
        <v>0.53939999999999999</v>
      </c>
      <c r="R49" s="14">
        <f>B49+K49+L49+O49+Q49</f>
        <v>90.005853508216205</v>
      </c>
      <c r="S49" s="14">
        <f>C49+K49+M49+O49+Q49</f>
        <v>94.008999183627026</v>
      </c>
      <c r="T49" s="14">
        <f>D49+K49+N49+O49+Q49</f>
        <v>102.01529053444864</v>
      </c>
      <c r="U49" s="14">
        <f>E49+K49+L49+O49+Q49</f>
        <v>75.828174688540543</v>
      </c>
      <c r="V49" s="14">
        <f>F49+K49+M49+O49+Q49</f>
        <v>79.122436422967567</v>
      </c>
      <c r="W49" s="14">
        <f>D49+K49+N49+O49+Q49</f>
        <v>102.01529053444864</v>
      </c>
      <c r="X49" s="14">
        <f>H49+K49+L49+O49+Q49</f>
        <v>107.7279520328108</v>
      </c>
      <c r="Y49" s="14">
        <f>I49+K49+M49+O49+Q49</f>
        <v>112.61720263445136</v>
      </c>
      <c r="Z49" s="14">
        <f>J49+K49+N49+O49+Q49</f>
        <v>122.39570383773243</v>
      </c>
      <c r="AA49" s="14">
        <f t="shared" si="9"/>
        <v>112.50731688527026</v>
      </c>
      <c r="AB49" s="14">
        <f t="shared" si="9"/>
        <v>117.51124897953378</v>
      </c>
      <c r="AC49" s="14">
        <f t="shared" si="9"/>
        <v>127.5191131680608</v>
      </c>
      <c r="AD49" s="14">
        <f t="shared" si="9"/>
        <v>94.785218360675685</v>
      </c>
      <c r="AE49" s="14">
        <f t="shared" si="9"/>
        <v>98.903045528709455</v>
      </c>
      <c r="AF49" s="14">
        <f t="shared" si="9"/>
        <v>127.5191131680608</v>
      </c>
      <c r="AG49" s="14">
        <f t="shared" si="9"/>
        <v>134.6599400410135</v>
      </c>
      <c r="AH49" s="14">
        <f t="shared" si="9"/>
        <v>140.7715032930642</v>
      </c>
      <c r="AI49" s="14">
        <f t="shared" si="9"/>
        <v>152.99462979716554</v>
      </c>
    </row>
    <row r="50" spans="1:35" x14ac:dyDescent="0.25">
      <c r="A50" s="16" t="s">
        <v>37</v>
      </c>
      <c r="B50" s="14">
        <f>B5*B6*22/888*12*(1+B7/100+B8/100+B9/100)/B10</f>
        <v>77.977233508216216</v>
      </c>
      <c r="C50" s="15">
        <f t="shared" si="1"/>
        <v>81.876095183627029</v>
      </c>
      <c r="D50" s="15">
        <f t="shared" si="2"/>
        <v>89.673818534448642</v>
      </c>
      <c r="E50" s="14">
        <f>B5*B6*18/888*12*(1+B7/100+B8/100+B9/100)/B10</f>
        <v>63.799554688540546</v>
      </c>
      <c r="F50" s="15">
        <f t="shared" si="3"/>
        <v>66.989532422967571</v>
      </c>
      <c r="G50" s="15">
        <f t="shared" si="4"/>
        <v>73.36948789182162</v>
      </c>
      <c r="H50" s="14">
        <f>B5*B6*27/888*12*(1+B7/100+B8/100+B9/100)/B10</f>
        <v>95.699332032810815</v>
      </c>
      <c r="I50" s="15">
        <f t="shared" si="5"/>
        <v>100.48429863445136</v>
      </c>
      <c r="J50" s="15">
        <f t="shared" si="6"/>
        <v>110.05423183773243</v>
      </c>
      <c r="K50" s="14">
        <f>B12*B6</f>
        <v>9.3495999999999988</v>
      </c>
      <c r="L50" s="14">
        <f>B13*B6</f>
        <v>2.08568</v>
      </c>
      <c r="M50" s="14">
        <f t="shared" si="7"/>
        <v>2.1899640000000002</v>
      </c>
      <c r="N50" s="14">
        <f t="shared" si="8"/>
        <v>2.3985319999999999</v>
      </c>
      <c r="O50" s="34">
        <f>B14*B6</f>
        <v>5.3940000000000002E-2</v>
      </c>
      <c r="P50" s="44">
        <v>2.9999999999999997E-4</v>
      </c>
      <c r="Q50" s="38">
        <f>P50*B6</f>
        <v>0.53939999999999999</v>
      </c>
      <c r="R50" s="14">
        <f>B50+K50+L50+O50+Q50</f>
        <v>90.005853508216205</v>
      </c>
      <c r="S50" s="14">
        <f>C50+K50+M50+O50+Q50</f>
        <v>94.008999183627026</v>
      </c>
      <c r="T50" s="14">
        <f>D50+K50+N50+O50+Q50</f>
        <v>102.01529053444864</v>
      </c>
      <c r="U50" s="14">
        <f>E50+K50+L50+O50+Q50</f>
        <v>75.828174688540543</v>
      </c>
      <c r="V50" s="14">
        <f>F50+K50+M50+O50+Q50</f>
        <v>79.122436422967567</v>
      </c>
      <c r="W50" s="14">
        <f>D50+K50+N50+O50+Q50</f>
        <v>102.01529053444864</v>
      </c>
      <c r="X50" s="14">
        <f>H50+K50+L50+O50+Q50</f>
        <v>107.7279520328108</v>
      </c>
      <c r="Y50" s="14">
        <f>I50+K50+M50+O50+Q50</f>
        <v>112.61720263445136</v>
      </c>
      <c r="Z50" s="14">
        <f>J50+K50+N50+O50+Q50</f>
        <v>122.39570383773243</v>
      </c>
      <c r="AA50" s="14">
        <f t="shared" si="9"/>
        <v>112.50731688527026</v>
      </c>
      <c r="AB50" s="14">
        <f t="shared" si="9"/>
        <v>117.51124897953378</v>
      </c>
      <c r="AC50" s="14">
        <f t="shared" si="9"/>
        <v>127.5191131680608</v>
      </c>
      <c r="AD50" s="14">
        <f t="shared" si="9"/>
        <v>94.785218360675685</v>
      </c>
      <c r="AE50" s="14">
        <f t="shared" si="9"/>
        <v>98.903045528709455</v>
      </c>
      <c r="AF50" s="14">
        <f t="shared" si="9"/>
        <v>127.5191131680608</v>
      </c>
      <c r="AG50" s="14">
        <f t="shared" si="9"/>
        <v>134.6599400410135</v>
      </c>
      <c r="AH50" s="14">
        <f t="shared" si="9"/>
        <v>140.7715032930642</v>
      </c>
      <c r="AI50" s="14">
        <f t="shared" si="9"/>
        <v>152.99462979716554</v>
      </c>
    </row>
    <row r="51" spans="1:35" x14ac:dyDescent="0.25">
      <c r="A51" s="10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35"/>
      <c r="P51" s="45" t="s">
        <v>109</v>
      </c>
      <c r="Q51" s="39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x14ac:dyDescent="0.25">
      <c r="A52" s="13" t="s">
        <v>39</v>
      </c>
      <c r="B52" s="14">
        <f>B5*B6*22/888*12*(1+B7/100+B8/100+B9/100)/B10</f>
        <v>77.977233508216216</v>
      </c>
      <c r="C52" s="15">
        <f t="shared" si="1"/>
        <v>81.876095183627029</v>
      </c>
      <c r="D52" s="15">
        <f t="shared" si="2"/>
        <v>89.673818534448642</v>
      </c>
      <c r="E52" s="14">
        <f>B5*B6*18/888*12*(1+B7/100+B8/100+B9/100)/B10</f>
        <v>63.799554688540546</v>
      </c>
      <c r="F52" s="15">
        <f t="shared" si="3"/>
        <v>66.989532422967571</v>
      </c>
      <c r="G52" s="15">
        <f t="shared" si="4"/>
        <v>73.36948789182162</v>
      </c>
      <c r="H52" s="14">
        <f>B5*B6*27/888*12*(1+B7/100+B8/100+B9/100)/B10</f>
        <v>95.699332032810815</v>
      </c>
      <c r="I52" s="15">
        <f t="shared" si="5"/>
        <v>100.48429863445136</v>
      </c>
      <c r="J52" s="15">
        <f t="shared" si="6"/>
        <v>110.05423183773243</v>
      </c>
      <c r="K52" s="14">
        <f>B12*B6</f>
        <v>9.3495999999999988</v>
      </c>
      <c r="L52" s="14">
        <f>B13*B6</f>
        <v>2.08568</v>
      </c>
      <c r="M52" s="14">
        <f t="shared" si="7"/>
        <v>2.1899640000000002</v>
      </c>
      <c r="N52" s="14">
        <f t="shared" si="8"/>
        <v>2.3985319999999999</v>
      </c>
      <c r="O52" s="34">
        <f>B14*B6</f>
        <v>5.3940000000000002E-2</v>
      </c>
      <c r="P52" s="43">
        <v>1.6000000000000001E-3</v>
      </c>
      <c r="Q52" s="38">
        <f>P52*B6</f>
        <v>2.8768000000000002</v>
      </c>
      <c r="R52" s="14">
        <f>B52+K52+L52+O52+Q52</f>
        <v>92.343253508216208</v>
      </c>
      <c r="S52" s="14">
        <f>C52+K52+M52+O52+Q52</f>
        <v>96.346399183627028</v>
      </c>
      <c r="T52" s="14">
        <f>D52+K52+N52+O52+Q52</f>
        <v>104.35269053444864</v>
      </c>
      <c r="U52" s="14">
        <f>E52+K52+L52+O52+Q52</f>
        <v>78.165574688540545</v>
      </c>
      <c r="V52" s="14">
        <f>F52+K52+M52+O52+Q52</f>
        <v>81.45983642296757</v>
      </c>
      <c r="W52" s="14">
        <f>D52+K52+N52+O52+Q52</f>
        <v>104.35269053444864</v>
      </c>
      <c r="X52" s="14">
        <f>H52+K52+L52+O52+Q52</f>
        <v>110.06535203281081</v>
      </c>
      <c r="Y52" s="14">
        <f>I52+K52+M52+O52+Q52</f>
        <v>114.95460263445136</v>
      </c>
      <c r="Z52" s="14">
        <f>J52+K52+N52+O52+Q52</f>
        <v>124.73310383773243</v>
      </c>
      <c r="AA52" s="14">
        <f t="shared" si="9"/>
        <v>115.42906688527026</v>
      </c>
      <c r="AB52" s="14">
        <f t="shared" si="9"/>
        <v>120.43299897953378</v>
      </c>
      <c r="AC52" s="14">
        <f t="shared" si="9"/>
        <v>130.44086316806079</v>
      </c>
      <c r="AD52" s="14">
        <f t="shared" si="9"/>
        <v>97.706968360675688</v>
      </c>
      <c r="AE52" s="14">
        <f t="shared" si="9"/>
        <v>101.82479552870946</v>
      </c>
      <c r="AF52" s="14">
        <f t="shared" si="9"/>
        <v>130.44086316806079</v>
      </c>
      <c r="AG52" s="14">
        <f t="shared" si="9"/>
        <v>137.5816900410135</v>
      </c>
      <c r="AH52" s="14">
        <f t="shared" si="9"/>
        <v>143.6932532930642</v>
      </c>
      <c r="AI52" s="14">
        <f t="shared" si="9"/>
        <v>155.91637979716555</v>
      </c>
    </row>
    <row r="53" spans="1:35" x14ac:dyDescent="0.25">
      <c r="A53" s="16" t="s">
        <v>40</v>
      </c>
      <c r="B53" s="14">
        <f>B5*B6*22/888*12*(1+B7/100+B8/100+B9/100)/B10</f>
        <v>77.977233508216216</v>
      </c>
      <c r="C53" s="15">
        <f t="shared" si="1"/>
        <v>81.876095183627029</v>
      </c>
      <c r="D53" s="15">
        <f t="shared" si="2"/>
        <v>89.673818534448642</v>
      </c>
      <c r="E53" s="14">
        <f>B5*B6*18/888*12*(1+B7/100+B8/100+B9/100)/B10</f>
        <v>63.799554688540546</v>
      </c>
      <c r="F53" s="15">
        <f t="shared" si="3"/>
        <v>66.989532422967571</v>
      </c>
      <c r="G53" s="15">
        <f t="shared" si="4"/>
        <v>73.36948789182162</v>
      </c>
      <c r="H53" s="14">
        <f>B5*B6*27/888*12*(1+B7/100+B8/100+B9/100)/B10</f>
        <v>95.699332032810815</v>
      </c>
      <c r="I53" s="15">
        <f t="shared" si="5"/>
        <v>100.48429863445136</v>
      </c>
      <c r="J53" s="15">
        <f t="shared" si="6"/>
        <v>110.05423183773243</v>
      </c>
      <c r="K53" s="14">
        <f>B12*B6</f>
        <v>9.3495999999999988</v>
      </c>
      <c r="L53" s="14">
        <f>B13*B6</f>
        <v>2.08568</v>
      </c>
      <c r="M53" s="14">
        <f t="shared" si="7"/>
        <v>2.1899640000000002</v>
      </c>
      <c r="N53" s="14">
        <f t="shared" si="8"/>
        <v>2.3985319999999999</v>
      </c>
      <c r="O53" s="34">
        <f>B14*B6</f>
        <v>5.3940000000000002E-2</v>
      </c>
      <c r="P53" s="44">
        <v>1.6000000000000001E-3</v>
      </c>
      <c r="Q53" s="38">
        <f>P53*B6</f>
        <v>2.8768000000000002</v>
      </c>
      <c r="R53" s="14">
        <f>B53+K53+L53+O53+Q53</f>
        <v>92.343253508216208</v>
      </c>
      <c r="S53" s="14">
        <f>C53+K53+M53+O53+Q53</f>
        <v>96.346399183627028</v>
      </c>
      <c r="T53" s="14">
        <f>D53+K53+N53+O53+Q53</f>
        <v>104.35269053444864</v>
      </c>
      <c r="U53" s="14">
        <f>E53+K53+L53+O53+Q53</f>
        <v>78.165574688540545</v>
      </c>
      <c r="V53" s="14">
        <f>F53+K53+M53+O53+Q53</f>
        <v>81.45983642296757</v>
      </c>
      <c r="W53" s="14">
        <f>D53+K53+N53+O53+Q53</f>
        <v>104.35269053444864</v>
      </c>
      <c r="X53" s="14">
        <f>H53+K53+L53+O53+Q53</f>
        <v>110.06535203281081</v>
      </c>
      <c r="Y53" s="14">
        <f>I53+K53+M53+O53+Q53</f>
        <v>114.95460263445136</v>
      </c>
      <c r="Z53" s="14">
        <f>J53+K53+N53+O53+Q53</f>
        <v>124.73310383773243</v>
      </c>
      <c r="AA53" s="14">
        <f t="shared" si="9"/>
        <v>115.42906688527026</v>
      </c>
      <c r="AB53" s="14">
        <f t="shared" si="9"/>
        <v>120.43299897953378</v>
      </c>
      <c r="AC53" s="14">
        <f t="shared" si="9"/>
        <v>130.44086316806079</v>
      </c>
      <c r="AD53" s="14">
        <f t="shared" si="9"/>
        <v>97.706968360675688</v>
      </c>
      <c r="AE53" s="14">
        <f t="shared" si="9"/>
        <v>101.82479552870946</v>
      </c>
      <c r="AF53" s="14">
        <f t="shared" si="9"/>
        <v>130.44086316806079</v>
      </c>
      <c r="AG53" s="14">
        <f t="shared" si="9"/>
        <v>137.5816900410135</v>
      </c>
      <c r="AH53" s="14">
        <f t="shared" si="9"/>
        <v>143.6932532930642</v>
      </c>
      <c r="AI53" s="14">
        <f t="shared" si="9"/>
        <v>155.91637979716555</v>
      </c>
    </row>
    <row r="54" spans="1:35" x14ac:dyDescent="0.25">
      <c r="A54" s="10" t="s">
        <v>41</v>
      </c>
      <c r="B54" s="11"/>
      <c r="C54" s="11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35"/>
      <c r="P54" s="45" t="s">
        <v>109</v>
      </c>
      <c r="Q54" s="39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5">
      <c r="A55" s="13" t="s">
        <v>42</v>
      </c>
      <c r="B55" s="14">
        <f>B5*B6*22/888*12*(1+B7/100+B8/100+B9/100)/B10</f>
        <v>77.977233508216216</v>
      </c>
      <c r="C55" s="15">
        <f t="shared" si="1"/>
        <v>81.876095183627029</v>
      </c>
      <c r="D55" s="15">
        <f t="shared" si="2"/>
        <v>89.673818534448642</v>
      </c>
      <c r="E55" s="14">
        <f>B5*B6*18/888*12*(1+B7/100+B8/100+B9/100)/B10</f>
        <v>63.799554688540546</v>
      </c>
      <c r="F55" s="15">
        <f t="shared" si="3"/>
        <v>66.989532422967571</v>
      </c>
      <c r="G55" s="15">
        <f t="shared" si="4"/>
        <v>73.36948789182162</v>
      </c>
      <c r="H55" s="14">
        <f>B5*B6*27/888*12*(1+B7/100+B8/100+B9/100)/B10</f>
        <v>95.699332032810815</v>
      </c>
      <c r="I55" s="15">
        <f t="shared" si="5"/>
        <v>100.48429863445136</v>
      </c>
      <c r="J55" s="15">
        <f t="shared" si="6"/>
        <v>110.05423183773243</v>
      </c>
      <c r="K55" s="14">
        <f>B12*B6</f>
        <v>9.3495999999999988</v>
      </c>
      <c r="L55" s="14">
        <f>B13*B6</f>
        <v>2.08568</v>
      </c>
      <c r="M55" s="14">
        <f t="shared" si="7"/>
        <v>2.1899640000000002</v>
      </c>
      <c r="N55" s="14">
        <f t="shared" si="8"/>
        <v>2.3985319999999999</v>
      </c>
      <c r="O55" s="34">
        <f>B14*B6</f>
        <v>5.3940000000000002E-2</v>
      </c>
      <c r="P55" s="43">
        <v>1.1999999999999999E-3</v>
      </c>
      <c r="Q55" s="38">
        <f>P55*B6</f>
        <v>2.1576</v>
      </c>
      <c r="R55" s="14">
        <f>B55+K55+L55+O55+Q55</f>
        <v>91.624053508216207</v>
      </c>
      <c r="S55" s="14">
        <f>C55+K55+M55+O55+Q55</f>
        <v>95.627199183627027</v>
      </c>
      <c r="T55" s="14">
        <f>D55+K55+N55+O55+Q55</f>
        <v>103.63349053444864</v>
      </c>
      <c r="U55" s="14">
        <f>E55+K55+L55+O55+Q55</f>
        <v>77.446374688540544</v>
      </c>
      <c r="V55" s="14">
        <f>F55+K55+M55+O55+Q55</f>
        <v>80.740636422967569</v>
      </c>
      <c r="W55" s="14">
        <f>D55+K55+N55+O55+Q55</f>
        <v>103.63349053444864</v>
      </c>
      <c r="X55" s="14">
        <f>H55+K55+L55+O55+Q55</f>
        <v>109.34615203281081</v>
      </c>
      <c r="Y55" s="14">
        <f>I55+K55+M55+O55+Q55</f>
        <v>114.23540263445136</v>
      </c>
      <c r="Z55" s="14">
        <f>J55+K55+N55+O55+Q55</f>
        <v>124.01390383773243</v>
      </c>
      <c r="AA55" s="14">
        <f t="shared" si="9"/>
        <v>114.53006688527026</v>
      </c>
      <c r="AB55" s="14">
        <f t="shared" si="9"/>
        <v>119.53399897953378</v>
      </c>
      <c r="AC55" s="14">
        <f t="shared" si="9"/>
        <v>129.54186316806079</v>
      </c>
      <c r="AD55" s="14">
        <f t="shared" si="9"/>
        <v>96.807968360675687</v>
      </c>
      <c r="AE55" s="14">
        <f t="shared" si="9"/>
        <v>100.92579552870946</v>
      </c>
      <c r="AF55" s="14">
        <f t="shared" si="9"/>
        <v>129.54186316806079</v>
      </c>
      <c r="AG55" s="14">
        <f t="shared" si="9"/>
        <v>136.6826900410135</v>
      </c>
      <c r="AH55" s="14">
        <f t="shared" si="9"/>
        <v>142.7942532930642</v>
      </c>
      <c r="AI55" s="14">
        <f t="shared" si="9"/>
        <v>155.01737979716555</v>
      </c>
    </row>
    <row r="56" spans="1:35" x14ac:dyDescent="0.25">
      <c r="A56" s="13" t="s">
        <v>43</v>
      </c>
      <c r="B56" s="14">
        <f>B5*B6*22/888*12*(1+B7/100+B8/100+B9/100)/B10</f>
        <v>77.977233508216216</v>
      </c>
      <c r="C56" s="15">
        <f t="shared" si="1"/>
        <v>81.876095183627029</v>
      </c>
      <c r="D56" s="15">
        <f t="shared" si="2"/>
        <v>89.673818534448642</v>
      </c>
      <c r="E56" s="14">
        <f>B5*B6*18/888*12*(1+B7/100+B8/100+B9/100)/B10</f>
        <v>63.799554688540546</v>
      </c>
      <c r="F56" s="15">
        <f t="shared" si="3"/>
        <v>66.989532422967571</v>
      </c>
      <c r="G56" s="15">
        <f t="shared" si="4"/>
        <v>73.36948789182162</v>
      </c>
      <c r="H56" s="14">
        <f>B5*B6*27/888*12*(1+B7/100+B8/100+B9/100)/B10</f>
        <v>95.699332032810815</v>
      </c>
      <c r="I56" s="15">
        <f t="shared" si="5"/>
        <v>100.48429863445136</v>
      </c>
      <c r="J56" s="15">
        <f t="shared" si="6"/>
        <v>110.05423183773243</v>
      </c>
      <c r="K56" s="14">
        <f>B12*B6</f>
        <v>9.3495999999999988</v>
      </c>
      <c r="L56" s="14">
        <f>B13*B6</f>
        <v>2.08568</v>
      </c>
      <c r="M56" s="14">
        <f t="shared" si="7"/>
        <v>2.1899640000000002</v>
      </c>
      <c r="N56" s="14">
        <f t="shared" si="8"/>
        <v>2.3985319999999999</v>
      </c>
      <c r="O56" s="34">
        <f>B14*B6</f>
        <v>5.3940000000000002E-2</v>
      </c>
      <c r="P56" s="43">
        <v>1.1999999999999999E-3</v>
      </c>
      <c r="Q56" s="38">
        <f>P56*B6</f>
        <v>2.1576</v>
      </c>
      <c r="R56" s="14">
        <f>B56+K56+L56+O56+Q56</f>
        <v>91.624053508216207</v>
      </c>
      <c r="S56" s="14">
        <f>C56+K56+M56+O56+Q56</f>
        <v>95.627199183627027</v>
      </c>
      <c r="T56" s="14">
        <f>D56+K56+N56+O56+Q56</f>
        <v>103.63349053444864</v>
      </c>
      <c r="U56" s="14">
        <f>E56+K56+L56+O56+Q56</f>
        <v>77.446374688540544</v>
      </c>
      <c r="V56" s="14">
        <f>F56+K56+M56+O56+Q56</f>
        <v>80.740636422967569</v>
      </c>
      <c r="W56" s="14">
        <f>D56+K56+N56+O56+Q56</f>
        <v>103.63349053444864</v>
      </c>
      <c r="X56" s="14">
        <f>H56+K56+L56+O56+Q56</f>
        <v>109.34615203281081</v>
      </c>
      <c r="Y56" s="14">
        <f>I56+K56+M56+O56+Q56</f>
        <v>114.23540263445136</v>
      </c>
      <c r="Z56" s="14">
        <f>J56+K56+N56+O56+Q56</f>
        <v>124.01390383773243</v>
      </c>
      <c r="AA56" s="14">
        <f t="shared" si="9"/>
        <v>114.53006688527026</v>
      </c>
      <c r="AB56" s="14">
        <f t="shared" si="9"/>
        <v>119.53399897953378</v>
      </c>
      <c r="AC56" s="14">
        <f t="shared" si="9"/>
        <v>129.54186316806079</v>
      </c>
      <c r="AD56" s="14">
        <f t="shared" si="9"/>
        <v>96.807968360675687</v>
      </c>
      <c r="AE56" s="14">
        <f t="shared" si="9"/>
        <v>100.92579552870946</v>
      </c>
      <c r="AF56" s="14">
        <f t="shared" si="9"/>
        <v>129.54186316806079</v>
      </c>
      <c r="AG56" s="14">
        <f t="shared" si="9"/>
        <v>136.6826900410135</v>
      </c>
      <c r="AH56" s="14">
        <f t="shared" si="9"/>
        <v>142.7942532930642</v>
      </c>
      <c r="AI56" s="14">
        <f t="shared" si="9"/>
        <v>155.01737979716555</v>
      </c>
    </row>
    <row r="57" spans="1:35" x14ac:dyDescent="0.25">
      <c r="A57" s="13" t="s">
        <v>44</v>
      </c>
      <c r="B57" s="14">
        <f>B5*B6*22/888*12*(1+B7/100+B8/100+B9/100)/B10</f>
        <v>77.977233508216216</v>
      </c>
      <c r="C57" s="15">
        <f t="shared" si="1"/>
        <v>81.876095183627029</v>
      </c>
      <c r="D57" s="15">
        <f t="shared" si="2"/>
        <v>89.673818534448642</v>
      </c>
      <c r="E57" s="14">
        <f>B5*B6*18/888*12*(1+B7/100+B8/100+B9/100)/B10</f>
        <v>63.799554688540546</v>
      </c>
      <c r="F57" s="15">
        <f t="shared" si="3"/>
        <v>66.989532422967571</v>
      </c>
      <c r="G57" s="15">
        <f t="shared" si="4"/>
        <v>73.36948789182162</v>
      </c>
      <c r="H57" s="14">
        <f>B5*B6*27/888*12*(1+B7/100+B8/100+B9/100)/B10</f>
        <v>95.699332032810815</v>
      </c>
      <c r="I57" s="15">
        <f t="shared" si="5"/>
        <v>100.48429863445136</v>
      </c>
      <c r="J57" s="15">
        <f t="shared" si="6"/>
        <v>110.05423183773243</v>
      </c>
      <c r="K57" s="14">
        <f>B12*B6</f>
        <v>9.3495999999999988</v>
      </c>
      <c r="L57" s="14">
        <f>B13*B6</f>
        <v>2.08568</v>
      </c>
      <c r="M57" s="14">
        <f t="shared" si="7"/>
        <v>2.1899640000000002</v>
      </c>
      <c r="N57" s="14">
        <f t="shared" si="8"/>
        <v>2.3985319999999999</v>
      </c>
      <c r="O57" s="34">
        <f>B14*B6</f>
        <v>5.3940000000000002E-2</v>
      </c>
      <c r="P57" s="43">
        <v>1.6000000000000001E-3</v>
      </c>
      <c r="Q57" s="38">
        <f>P57*B6</f>
        <v>2.8768000000000002</v>
      </c>
      <c r="R57" s="14">
        <f>B57+K57+L57+O57+Q57</f>
        <v>92.343253508216208</v>
      </c>
      <c r="S57" s="14">
        <f>C57+K57+M57+O57+Q57</f>
        <v>96.346399183627028</v>
      </c>
      <c r="T57" s="14">
        <f>D57+K57+N57+O57+Q57</f>
        <v>104.35269053444864</v>
      </c>
      <c r="U57" s="14">
        <f>E57+K57+L57+O57+Q57</f>
        <v>78.165574688540545</v>
      </c>
      <c r="V57" s="14">
        <f>F57+K57+M57+O57+Q57</f>
        <v>81.45983642296757</v>
      </c>
      <c r="W57" s="14">
        <f>D57+K57+N57+O57+Q57</f>
        <v>104.35269053444864</v>
      </c>
      <c r="X57" s="14">
        <f>H57+K57+L57+O57+Q57</f>
        <v>110.06535203281081</v>
      </c>
      <c r="Y57" s="14">
        <f>I57+K57+M57+O57+Q57</f>
        <v>114.95460263445136</v>
      </c>
      <c r="Z57" s="14">
        <f>J57+K57+N57+O57+Q57</f>
        <v>124.73310383773243</v>
      </c>
      <c r="AA57" s="14">
        <f t="shared" si="9"/>
        <v>115.42906688527026</v>
      </c>
      <c r="AB57" s="14">
        <f t="shared" si="9"/>
        <v>120.43299897953378</v>
      </c>
      <c r="AC57" s="14">
        <f t="shared" si="9"/>
        <v>130.44086316806079</v>
      </c>
      <c r="AD57" s="14">
        <f t="shared" si="9"/>
        <v>97.706968360675688</v>
      </c>
      <c r="AE57" s="14">
        <f t="shared" si="9"/>
        <v>101.82479552870946</v>
      </c>
      <c r="AF57" s="14">
        <f t="shared" si="9"/>
        <v>130.44086316806079</v>
      </c>
      <c r="AG57" s="14">
        <f t="shared" si="9"/>
        <v>137.5816900410135</v>
      </c>
      <c r="AH57" s="14">
        <f t="shared" si="9"/>
        <v>143.6932532930642</v>
      </c>
      <c r="AI57" s="14">
        <f t="shared" si="9"/>
        <v>155.91637979716555</v>
      </c>
    </row>
    <row r="58" spans="1:35" ht="30" x14ac:dyDescent="0.25">
      <c r="A58" s="13" t="s">
        <v>45</v>
      </c>
      <c r="B58" s="14">
        <f>B5*B6*22/888*12*(1+B7/100+B8/100+B9/100)/B10</f>
        <v>77.977233508216216</v>
      </c>
      <c r="C58" s="15">
        <f t="shared" si="1"/>
        <v>81.876095183627029</v>
      </c>
      <c r="D58" s="15">
        <f t="shared" si="2"/>
        <v>89.673818534448642</v>
      </c>
      <c r="E58" s="14">
        <f>B5*B6*18/888*12*(1+B7/100+B8/100+B9/100)/B10</f>
        <v>63.799554688540546</v>
      </c>
      <c r="F58" s="15">
        <f t="shared" si="3"/>
        <v>66.989532422967571</v>
      </c>
      <c r="G58" s="15">
        <f t="shared" si="4"/>
        <v>73.36948789182162</v>
      </c>
      <c r="H58" s="14">
        <f>B5*B6*27/888*12*(1+B7/100+B8/100+B9/100)/B10</f>
        <v>95.699332032810815</v>
      </c>
      <c r="I58" s="15">
        <f t="shared" si="5"/>
        <v>100.48429863445136</v>
      </c>
      <c r="J58" s="15">
        <f t="shared" si="6"/>
        <v>110.05423183773243</v>
      </c>
      <c r="K58" s="14">
        <f>B12*B6</f>
        <v>9.3495999999999988</v>
      </c>
      <c r="L58" s="14">
        <f>B13*B6</f>
        <v>2.08568</v>
      </c>
      <c r="M58" s="14">
        <f t="shared" si="7"/>
        <v>2.1899640000000002</v>
      </c>
      <c r="N58" s="14">
        <f t="shared" si="8"/>
        <v>2.3985319999999999</v>
      </c>
      <c r="O58" s="34">
        <f>B14*B6</f>
        <v>5.3940000000000002E-2</v>
      </c>
      <c r="P58" s="43">
        <v>1.6000000000000001E-3</v>
      </c>
      <c r="Q58" s="38">
        <f>P58*B6</f>
        <v>2.8768000000000002</v>
      </c>
      <c r="R58" s="14">
        <f>B58+K58+L58+O58+Q58</f>
        <v>92.343253508216208</v>
      </c>
      <c r="S58" s="14">
        <f>C58+K58+M58+O58+Q58</f>
        <v>96.346399183627028</v>
      </c>
      <c r="T58" s="14">
        <f>D58+K58+N58+O58+Q58</f>
        <v>104.35269053444864</v>
      </c>
      <c r="U58" s="14">
        <f>E58+K58+L58+O58+Q58</f>
        <v>78.165574688540545</v>
      </c>
      <c r="V58" s="14">
        <f>F58+K58+M58+O58+Q58</f>
        <v>81.45983642296757</v>
      </c>
      <c r="W58" s="14">
        <f>D58+K58+N58+O58+Q58</f>
        <v>104.35269053444864</v>
      </c>
      <c r="X58" s="14">
        <f>H58+K58+L58+O58+Q58</f>
        <v>110.06535203281081</v>
      </c>
      <c r="Y58" s="14">
        <f>I58+K58+M58+O58+Q58</f>
        <v>114.95460263445136</v>
      </c>
      <c r="Z58" s="14">
        <f>J58+K58+N58+O58+Q58</f>
        <v>124.73310383773243</v>
      </c>
      <c r="AA58" s="14">
        <f t="shared" si="9"/>
        <v>115.42906688527026</v>
      </c>
      <c r="AB58" s="14">
        <f t="shared" si="9"/>
        <v>120.43299897953378</v>
      </c>
      <c r="AC58" s="14">
        <f t="shared" si="9"/>
        <v>130.44086316806079</v>
      </c>
      <c r="AD58" s="14">
        <f t="shared" si="9"/>
        <v>97.706968360675688</v>
      </c>
      <c r="AE58" s="14">
        <f t="shared" si="9"/>
        <v>101.82479552870946</v>
      </c>
      <c r="AF58" s="14">
        <f t="shared" si="9"/>
        <v>130.44086316806079</v>
      </c>
      <c r="AG58" s="14">
        <f t="shared" si="9"/>
        <v>137.5816900410135</v>
      </c>
      <c r="AH58" s="14">
        <f t="shared" si="9"/>
        <v>143.6932532930642</v>
      </c>
      <c r="AI58" s="14">
        <f t="shared" si="9"/>
        <v>155.91637979716555</v>
      </c>
    </row>
    <row r="59" spans="1:35" x14ac:dyDescent="0.25">
      <c r="A59" s="16" t="s">
        <v>46</v>
      </c>
      <c r="B59" s="14">
        <f>B5*B6*22/888*12*(1+B7/100+B8/100+B9/100)/B10</f>
        <v>77.977233508216216</v>
      </c>
      <c r="C59" s="15">
        <f t="shared" si="1"/>
        <v>81.876095183627029</v>
      </c>
      <c r="D59" s="15">
        <f t="shared" si="2"/>
        <v>89.673818534448642</v>
      </c>
      <c r="E59" s="14">
        <f>B5*B6*18/888*12*(1+B7/100+B8/100+B9/100)/B10</f>
        <v>63.799554688540546</v>
      </c>
      <c r="F59" s="15">
        <f t="shared" si="3"/>
        <v>66.989532422967571</v>
      </c>
      <c r="G59" s="15">
        <f t="shared" si="4"/>
        <v>73.36948789182162</v>
      </c>
      <c r="H59" s="14">
        <f>B5*B6*27/888*12*(1+B7/100+B8/100+B9/100)/B10</f>
        <v>95.699332032810815</v>
      </c>
      <c r="I59" s="15">
        <f t="shared" si="5"/>
        <v>100.48429863445136</v>
      </c>
      <c r="J59" s="15">
        <f t="shared" si="6"/>
        <v>110.05423183773243</v>
      </c>
      <c r="K59" s="14">
        <f>B12*B6</f>
        <v>9.3495999999999988</v>
      </c>
      <c r="L59" s="14">
        <f>B13*B6</f>
        <v>2.08568</v>
      </c>
      <c r="M59" s="14">
        <f t="shared" si="7"/>
        <v>2.1899640000000002</v>
      </c>
      <c r="N59" s="14">
        <f t="shared" si="8"/>
        <v>2.3985319999999999</v>
      </c>
      <c r="O59" s="34">
        <f>B14*B6</f>
        <v>5.3940000000000002E-2</v>
      </c>
      <c r="P59" s="44">
        <v>1.1999999999999999E-3</v>
      </c>
      <c r="Q59" s="38">
        <f>P59*B6</f>
        <v>2.1576</v>
      </c>
      <c r="R59" s="14">
        <f>B59+K59+L59+O59+Q59</f>
        <v>91.624053508216207</v>
      </c>
      <c r="S59" s="14">
        <f>C59+K59+M59+O59+Q59</f>
        <v>95.627199183627027</v>
      </c>
      <c r="T59" s="14">
        <f>D59+K59+N59+O59+Q59</f>
        <v>103.63349053444864</v>
      </c>
      <c r="U59" s="14">
        <f>E59+K59+L59+O59+Q59</f>
        <v>77.446374688540544</v>
      </c>
      <c r="V59" s="14">
        <f>F59+K59+M59+O59+Q59</f>
        <v>80.740636422967569</v>
      </c>
      <c r="W59" s="14">
        <f>D59+K59+N59+O59+Q59</f>
        <v>103.63349053444864</v>
      </c>
      <c r="X59" s="14">
        <f>H59+K59+L59+O59+Q59</f>
        <v>109.34615203281081</v>
      </c>
      <c r="Y59" s="14">
        <f>I59+K59+M59+O59+Q59</f>
        <v>114.23540263445136</v>
      </c>
      <c r="Z59" s="14">
        <f>J59+K59+N59+O59+Q59</f>
        <v>124.01390383773243</v>
      </c>
      <c r="AA59" s="14">
        <f t="shared" si="9"/>
        <v>114.53006688527026</v>
      </c>
      <c r="AB59" s="14">
        <f t="shared" si="9"/>
        <v>119.53399897953378</v>
      </c>
      <c r="AC59" s="14">
        <f t="shared" si="9"/>
        <v>129.54186316806079</v>
      </c>
      <c r="AD59" s="14">
        <f t="shared" si="9"/>
        <v>96.807968360675687</v>
      </c>
      <c r="AE59" s="14">
        <f t="shared" si="9"/>
        <v>100.92579552870946</v>
      </c>
      <c r="AF59" s="14">
        <f t="shared" si="9"/>
        <v>129.54186316806079</v>
      </c>
      <c r="AG59" s="14">
        <f t="shared" si="9"/>
        <v>136.6826900410135</v>
      </c>
      <c r="AH59" s="14">
        <f t="shared" si="9"/>
        <v>142.7942532930642</v>
      </c>
      <c r="AI59" s="14">
        <f t="shared" si="9"/>
        <v>155.01737979716555</v>
      </c>
    </row>
    <row r="60" spans="1:35" x14ac:dyDescent="0.25">
      <c r="A60" s="10" t="s">
        <v>47</v>
      </c>
      <c r="B60" s="11"/>
      <c r="C60" s="11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35"/>
      <c r="P60" s="45" t="s">
        <v>109</v>
      </c>
      <c r="Q60" s="39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</row>
    <row r="61" spans="1:35" x14ac:dyDescent="0.25">
      <c r="A61" s="13" t="s">
        <v>48</v>
      </c>
      <c r="B61" s="14">
        <f>B5*B6*22/888*12*(1+B7/100+B8/100+B9/100)/B10</f>
        <v>77.977233508216216</v>
      </c>
      <c r="C61" s="15">
        <f t="shared" si="1"/>
        <v>81.876095183627029</v>
      </c>
      <c r="D61" s="15">
        <f t="shared" si="2"/>
        <v>89.673818534448642</v>
      </c>
      <c r="E61" s="14">
        <f>B5*B6*18/888*12*(1+B7/100+B8/100+B9/100)/B10</f>
        <v>63.799554688540546</v>
      </c>
      <c r="F61" s="15">
        <f t="shared" si="3"/>
        <v>66.989532422967571</v>
      </c>
      <c r="G61" s="15">
        <f t="shared" si="4"/>
        <v>73.36948789182162</v>
      </c>
      <c r="H61" s="14">
        <f>B5*B6*27/888*12*(1+B7/100+B8/100+B9/100)/B10</f>
        <v>95.699332032810815</v>
      </c>
      <c r="I61" s="15">
        <f t="shared" si="5"/>
        <v>100.48429863445136</v>
      </c>
      <c r="J61" s="15">
        <f t="shared" si="6"/>
        <v>110.05423183773243</v>
      </c>
      <c r="K61" s="14">
        <f>B12*B6</f>
        <v>9.3495999999999988</v>
      </c>
      <c r="L61" s="14">
        <f>B13*B6</f>
        <v>2.08568</v>
      </c>
      <c r="M61" s="14">
        <f t="shared" si="7"/>
        <v>2.1899640000000002</v>
      </c>
      <c r="N61" s="14">
        <f t="shared" si="8"/>
        <v>2.3985319999999999</v>
      </c>
      <c r="O61" s="34">
        <f>B14*B6</f>
        <v>5.3940000000000002E-2</v>
      </c>
      <c r="P61" s="43">
        <v>5.9999999999999995E-4</v>
      </c>
      <c r="Q61" s="38">
        <f>P61*B6</f>
        <v>1.0788</v>
      </c>
      <c r="R61" s="14">
        <f>B61+K61+L61+O61+Q61</f>
        <v>90.545253508216206</v>
      </c>
      <c r="S61" s="14">
        <f>C61+K61+M61+O61+Q61</f>
        <v>94.548399183627026</v>
      </c>
      <c r="T61" s="14">
        <f>D61+K61+N61+O61+Q61</f>
        <v>102.55469053444864</v>
      </c>
      <c r="U61" s="14">
        <f>E61+K61+L61+O61+Q61</f>
        <v>76.367574688540543</v>
      </c>
      <c r="V61" s="14">
        <f>F61+K61+M61+O61+Q61</f>
        <v>79.661836422967568</v>
      </c>
      <c r="W61" s="14">
        <f>D61+K61+N61+O61+Q61</f>
        <v>102.55469053444864</v>
      </c>
      <c r="X61" s="14">
        <f>H61+K61+L61+O61+Q61</f>
        <v>108.26735203281081</v>
      </c>
      <c r="Y61" s="14">
        <f>I61+K61+M61+O61+Q61</f>
        <v>113.15660263445136</v>
      </c>
      <c r="Z61" s="14">
        <f>J61+K61+N61+O61+Q61</f>
        <v>122.93510383773243</v>
      </c>
      <c r="AA61" s="14">
        <f t="shared" si="9"/>
        <v>113.18156688527026</v>
      </c>
      <c r="AB61" s="14">
        <f t="shared" si="9"/>
        <v>118.18549897953378</v>
      </c>
      <c r="AC61" s="14">
        <f t="shared" si="9"/>
        <v>128.19336316806078</v>
      </c>
      <c r="AD61" s="14">
        <f t="shared" si="9"/>
        <v>95.459468360675686</v>
      </c>
      <c r="AE61" s="14">
        <f t="shared" si="9"/>
        <v>99.577295528709456</v>
      </c>
      <c r="AF61" s="14">
        <f t="shared" si="9"/>
        <v>128.19336316806078</v>
      </c>
      <c r="AG61" s="14">
        <f t="shared" si="9"/>
        <v>135.3341900410135</v>
      </c>
      <c r="AH61" s="14">
        <f t="shared" si="9"/>
        <v>141.4457532930642</v>
      </c>
      <c r="AI61" s="14">
        <f t="shared" si="9"/>
        <v>153.66887979716554</v>
      </c>
    </row>
    <row r="62" spans="1:35" x14ac:dyDescent="0.25">
      <c r="A62" s="16" t="s">
        <v>49</v>
      </c>
      <c r="B62" s="14">
        <f>B5*B6*22/888*12*(1+B7/100+B8/100+B9/100)/B10</f>
        <v>77.977233508216216</v>
      </c>
      <c r="C62" s="15">
        <f t="shared" si="1"/>
        <v>81.876095183627029</v>
      </c>
      <c r="D62" s="15">
        <f t="shared" si="2"/>
        <v>89.673818534448642</v>
      </c>
      <c r="E62" s="14">
        <f>B5*B6*18/888*12*(1+B7/100+B8/100+B9/100)/B10</f>
        <v>63.799554688540546</v>
      </c>
      <c r="F62" s="15">
        <f t="shared" si="3"/>
        <v>66.989532422967571</v>
      </c>
      <c r="G62" s="15">
        <f t="shared" si="4"/>
        <v>73.36948789182162</v>
      </c>
      <c r="H62" s="14">
        <f>B5*B6*27/888*12*(1+B7/100+B8/100+B9/100)/B10</f>
        <v>95.699332032810815</v>
      </c>
      <c r="I62" s="15">
        <f t="shared" si="5"/>
        <v>100.48429863445136</v>
      </c>
      <c r="J62" s="15">
        <f t="shared" si="6"/>
        <v>110.05423183773243</v>
      </c>
      <c r="K62" s="14">
        <f>B12*B6</f>
        <v>9.3495999999999988</v>
      </c>
      <c r="L62" s="14">
        <f>B13*B6</f>
        <v>2.08568</v>
      </c>
      <c r="M62" s="14">
        <f t="shared" si="7"/>
        <v>2.1899640000000002</v>
      </c>
      <c r="N62" s="14">
        <f t="shared" si="8"/>
        <v>2.3985319999999999</v>
      </c>
      <c r="O62" s="34">
        <f>B14*B6</f>
        <v>5.3940000000000002E-2</v>
      </c>
      <c r="P62" s="44">
        <v>5.9999999999999995E-4</v>
      </c>
      <c r="Q62" s="38">
        <f>P62*B6</f>
        <v>1.0788</v>
      </c>
      <c r="R62" s="14">
        <f>B62+K62+L62+O62+Q62</f>
        <v>90.545253508216206</v>
      </c>
      <c r="S62" s="14">
        <f>C62+K62+M62+O62+Q62</f>
        <v>94.548399183627026</v>
      </c>
      <c r="T62" s="14">
        <f>D62+K62+N62+O62+Q62</f>
        <v>102.55469053444864</v>
      </c>
      <c r="U62" s="14">
        <f>E62+K62+L62+O62+Q62</f>
        <v>76.367574688540543</v>
      </c>
      <c r="V62" s="14">
        <f>F62+K62+M62+O62+Q62</f>
        <v>79.661836422967568</v>
      </c>
      <c r="W62" s="14">
        <f>D62+K62+N62+O62+Q62</f>
        <v>102.55469053444864</v>
      </c>
      <c r="X62" s="14">
        <f>H62+K62+L62+O62+Q62</f>
        <v>108.26735203281081</v>
      </c>
      <c r="Y62" s="14">
        <f>I62+K62+M62+O62+Q62</f>
        <v>113.15660263445136</v>
      </c>
      <c r="Z62" s="14">
        <f>J62+K62+N62+O62+Q62</f>
        <v>122.93510383773243</v>
      </c>
      <c r="AA62" s="14">
        <f t="shared" si="9"/>
        <v>113.18156688527026</v>
      </c>
      <c r="AB62" s="14">
        <f t="shared" si="9"/>
        <v>118.18549897953378</v>
      </c>
      <c r="AC62" s="14">
        <f t="shared" si="9"/>
        <v>128.19336316806078</v>
      </c>
      <c r="AD62" s="14">
        <f t="shared" si="9"/>
        <v>95.459468360675686</v>
      </c>
      <c r="AE62" s="14">
        <f t="shared" si="9"/>
        <v>99.577295528709456</v>
      </c>
      <c r="AF62" s="14">
        <f t="shared" si="9"/>
        <v>128.19336316806078</v>
      </c>
      <c r="AG62" s="14">
        <f t="shared" si="9"/>
        <v>135.3341900410135</v>
      </c>
      <c r="AH62" s="14">
        <f t="shared" si="9"/>
        <v>141.4457532930642</v>
      </c>
      <c r="AI62" s="14">
        <f t="shared" si="9"/>
        <v>153.66887979716554</v>
      </c>
    </row>
    <row r="63" spans="1:35" x14ac:dyDescent="0.25">
      <c r="A63" s="10" t="s">
        <v>50</v>
      </c>
      <c r="B63" s="11"/>
      <c r="C63" s="11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35"/>
      <c r="P63" s="45" t="s">
        <v>109</v>
      </c>
      <c r="Q63" s="39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1:35" ht="30" x14ac:dyDescent="0.25">
      <c r="A64" s="13" t="s">
        <v>51</v>
      </c>
      <c r="B64" s="14">
        <f>B5*B6*22/888*12*(1+B7/100+B8/100+B9/100)/B10</f>
        <v>77.977233508216216</v>
      </c>
      <c r="C64" s="15">
        <f t="shared" si="1"/>
        <v>81.876095183627029</v>
      </c>
      <c r="D64" s="15">
        <f t="shared" si="2"/>
        <v>89.673818534448642</v>
      </c>
      <c r="E64" s="14">
        <f>B5*B6*18/888*12*(1+B7/100+B8/100+B9/100)/B10</f>
        <v>63.799554688540546</v>
      </c>
      <c r="F64" s="15">
        <f t="shared" si="3"/>
        <v>66.989532422967571</v>
      </c>
      <c r="G64" s="15">
        <f t="shared" si="4"/>
        <v>73.36948789182162</v>
      </c>
      <c r="H64" s="14">
        <f>B5*B6*27/888*12*(1+B7/100+B8/100+B9/100)/B10</f>
        <v>95.699332032810815</v>
      </c>
      <c r="I64" s="15">
        <f t="shared" si="5"/>
        <v>100.48429863445136</v>
      </c>
      <c r="J64" s="15">
        <f t="shared" si="6"/>
        <v>110.05423183773243</v>
      </c>
      <c r="K64" s="14">
        <f>B12*B6</f>
        <v>9.3495999999999988</v>
      </c>
      <c r="L64" s="14">
        <f>B13*B6</f>
        <v>2.08568</v>
      </c>
      <c r="M64" s="14">
        <f t="shared" si="7"/>
        <v>2.1899640000000002</v>
      </c>
      <c r="N64" s="14">
        <f t="shared" si="8"/>
        <v>2.3985319999999999</v>
      </c>
      <c r="O64" s="34">
        <f>B14*B6</f>
        <v>5.3940000000000002E-2</v>
      </c>
      <c r="P64" s="43">
        <v>1.1999999999999999E-3</v>
      </c>
      <c r="Q64" s="38">
        <f>P64*B6</f>
        <v>2.1576</v>
      </c>
      <c r="R64" s="14">
        <f>B64+K64+L64+O64+Q64</f>
        <v>91.624053508216207</v>
      </c>
      <c r="S64" s="14">
        <f>C64+K64+M64+O64+Q64</f>
        <v>95.627199183627027</v>
      </c>
      <c r="T64" s="14">
        <f>D64+K64+N64+O64+Q64</f>
        <v>103.63349053444864</v>
      </c>
      <c r="U64" s="14">
        <f>E64+K64+L64+O64+Q64</f>
        <v>77.446374688540544</v>
      </c>
      <c r="V64" s="14">
        <f>F64+K64+M64+O64+Q64</f>
        <v>80.740636422967569</v>
      </c>
      <c r="W64" s="14">
        <f>D64+K64+N64+O64+Q64</f>
        <v>103.63349053444864</v>
      </c>
      <c r="X64" s="14">
        <f>H64+K64+L64+O64+Q64</f>
        <v>109.34615203281081</v>
      </c>
      <c r="Y64" s="14">
        <f>I64+K64+M64+O64+Q64</f>
        <v>114.23540263445136</v>
      </c>
      <c r="Z64" s="14">
        <f>J64+K64+N64+O64+Q64</f>
        <v>124.01390383773243</v>
      </c>
      <c r="AA64" s="14">
        <f t="shared" si="9"/>
        <v>114.53006688527026</v>
      </c>
      <c r="AB64" s="14">
        <f t="shared" si="9"/>
        <v>119.53399897953378</v>
      </c>
      <c r="AC64" s="14">
        <f t="shared" si="9"/>
        <v>129.54186316806079</v>
      </c>
      <c r="AD64" s="14">
        <f t="shared" si="9"/>
        <v>96.807968360675687</v>
      </c>
      <c r="AE64" s="14">
        <f t="shared" si="9"/>
        <v>100.92579552870946</v>
      </c>
      <c r="AF64" s="14">
        <f t="shared" si="9"/>
        <v>129.54186316806079</v>
      </c>
      <c r="AG64" s="14">
        <f t="shared" si="9"/>
        <v>136.6826900410135</v>
      </c>
      <c r="AH64" s="14">
        <f t="shared" si="9"/>
        <v>142.7942532930642</v>
      </c>
      <c r="AI64" s="14">
        <f t="shared" si="9"/>
        <v>155.01737979716555</v>
      </c>
    </row>
    <row r="65" spans="1:35" ht="30" x14ac:dyDescent="0.25">
      <c r="A65" s="13" t="s">
        <v>52</v>
      </c>
      <c r="B65" s="14">
        <f>B5*B6*22/888*12*(1+B7/100+B8/100+B9/100)/B10</f>
        <v>77.977233508216216</v>
      </c>
      <c r="C65" s="15">
        <f t="shared" si="1"/>
        <v>81.876095183627029</v>
      </c>
      <c r="D65" s="15">
        <f t="shared" si="2"/>
        <v>89.673818534448642</v>
      </c>
      <c r="E65" s="14">
        <f>B5*B6*18/888*12*(1+B7/100+B8/100+B9/100)/B10</f>
        <v>63.799554688540546</v>
      </c>
      <c r="F65" s="15">
        <f t="shared" si="3"/>
        <v>66.989532422967571</v>
      </c>
      <c r="G65" s="15">
        <f t="shared" si="4"/>
        <v>73.36948789182162</v>
      </c>
      <c r="H65" s="14">
        <f>B5*B6*27/888*12*(1+B7/100+B8/100+B9/100)/B10</f>
        <v>95.699332032810815</v>
      </c>
      <c r="I65" s="15">
        <f t="shared" si="5"/>
        <v>100.48429863445136</v>
      </c>
      <c r="J65" s="15">
        <f t="shared" si="6"/>
        <v>110.05423183773243</v>
      </c>
      <c r="K65" s="14">
        <f>B12*B6</f>
        <v>9.3495999999999988</v>
      </c>
      <c r="L65" s="14">
        <f>B13*B6</f>
        <v>2.08568</v>
      </c>
      <c r="M65" s="14">
        <f t="shared" si="7"/>
        <v>2.1899640000000002</v>
      </c>
      <c r="N65" s="14">
        <f t="shared" si="8"/>
        <v>2.3985319999999999</v>
      </c>
      <c r="O65" s="34">
        <f>B14*B6</f>
        <v>5.3940000000000002E-2</v>
      </c>
      <c r="P65" s="43">
        <v>1.1999999999999999E-3</v>
      </c>
      <c r="Q65" s="38">
        <f>P65*B6</f>
        <v>2.1576</v>
      </c>
      <c r="R65" s="14">
        <f>B65+K65+L65+O65+Q65</f>
        <v>91.624053508216207</v>
      </c>
      <c r="S65" s="14">
        <f>C65+K65+M65+O65+Q65</f>
        <v>95.627199183627027</v>
      </c>
      <c r="T65" s="14">
        <f>D65+K65+N65+O65+Q65</f>
        <v>103.63349053444864</v>
      </c>
      <c r="U65" s="14">
        <f>E65+K65+L65+O65+Q65</f>
        <v>77.446374688540544</v>
      </c>
      <c r="V65" s="14">
        <f>F65+K65+M65+O65+Q65</f>
        <v>80.740636422967569</v>
      </c>
      <c r="W65" s="14">
        <f>D65+K65+N65+O65+Q65</f>
        <v>103.63349053444864</v>
      </c>
      <c r="X65" s="14">
        <f>H65+K65+L65+O65+Q65</f>
        <v>109.34615203281081</v>
      </c>
      <c r="Y65" s="14">
        <f>I65+K65+M65+O65+Q65</f>
        <v>114.23540263445136</v>
      </c>
      <c r="Z65" s="14">
        <f>J65+K65+N65+O65+Q65</f>
        <v>124.01390383773243</v>
      </c>
      <c r="AA65" s="14">
        <f t="shared" si="9"/>
        <v>114.53006688527026</v>
      </c>
      <c r="AB65" s="14">
        <f t="shared" si="9"/>
        <v>119.53399897953378</v>
      </c>
      <c r="AC65" s="14">
        <f t="shared" si="9"/>
        <v>129.54186316806079</v>
      </c>
      <c r="AD65" s="14">
        <f t="shared" si="9"/>
        <v>96.807968360675687</v>
      </c>
      <c r="AE65" s="14">
        <f t="shared" si="9"/>
        <v>100.92579552870946</v>
      </c>
      <c r="AF65" s="14">
        <f t="shared" si="9"/>
        <v>129.54186316806079</v>
      </c>
      <c r="AG65" s="14">
        <f t="shared" si="9"/>
        <v>136.6826900410135</v>
      </c>
      <c r="AH65" s="14">
        <f t="shared" si="9"/>
        <v>142.7942532930642</v>
      </c>
      <c r="AI65" s="14">
        <f t="shared" si="9"/>
        <v>155.01737979716555</v>
      </c>
    </row>
    <row r="66" spans="1:35" x14ac:dyDescent="0.25">
      <c r="A66" s="16" t="s">
        <v>53</v>
      </c>
      <c r="B66" s="14">
        <f>B5*B6*22/888*12*(1+B7/100+B8/100+B9/100)/B10</f>
        <v>77.977233508216216</v>
      </c>
      <c r="C66" s="15">
        <f t="shared" si="1"/>
        <v>81.876095183627029</v>
      </c>
      <c r="D66" s="15">
        <f t="shared" si="2"/>
        <v>89.673818534448642</v>
      </c>
      <c r="E66" s="14">
        <f>B5*B6*18/888*12*(1+B7/100+B8/100+B9/100)/B10</f>
        <v>63.799554688540546</v>
      </c>
      <c r="F66" s="15">
        <f t="shared" si="3"/>
        <v>66.989532422967571</v>
      </c>
      <c r="G66" s="15">
        <f t="shared" si="4"/>
        <v>73.36948789182162</v>
      </c>
      <c r="H66" s="14">
        <f>B5*B6*27/888*12*(1+B7/100+B8/100+B9/100)/B10</f>
        <v>95.699332032810815</v>
      </c>
      <c r="I66" s="15">
        <f t="shared" si="5"/>
        <v>100.48429863445136</v>
      </c>
      <c r="J66" s="15">
        <f t="shared" si="6"/>
        <v>110.05423183773243</v>
      </c>
      <c r="K66" s="14">
        <f>B12*B6</f>
        <v>9.3495999999999988</v>
      </c>
      <c r="L66" s="14">
        <f>B13*B6</f>
        <v>2.08568</v>
      </c>
      <c r="M66" s="14">
        <f t="shared" si="7"/>
        <v>2.1899640000000002</v>
      </c>
      <c r="N66" s="14">
        <f t="shared" si="8"/>
        <v>2.3985319999999999</v>
      </c>
      <c r="O66" s="34">
        <f>B14*B6</f>
        <v>5.3940000000000002E-2</v>
      </c>
      <c r="P66" s="44">
        <v>1.1999999999999999E-3</v>
      </c>
      <c r="Q66" s="38">
        <f>P66*B6</f>
        <v>2.1576</v>
      </c>
      <c r="R66" s="14">
        <f>B66+K66+L66+O66+Q66</f>
        <v>91.624053508216207</v>
      </c>
      <c r="S66" s="14">
        <f>C66+K66+M66+O66+Q66</f>
        <v>95.627199183627027</v>
      </c>
      <c r="T66" s="14">
        <f>D66+K66+N66+O66+Q66</f>
        <v>103.63349053444864</v>
      </c>
      <c r="U66" s="14">
        <f>E66+K66+L66+O66+Q66</f>
        <v>77.446374688540544</v>
      </c>
      <c r="V66" s="14">
        <f>F66+K66+M66+O66+Q66</f>
        <v>80.740636422967569</v>
      </c>
      <c r="W66" s="14">
        <f>D66+K66+N66+O66+Q66</f>
        <v>103.63349053444864</v>
      </c>
      <c r="X66" s="14">
        <f>H66+K66+L66+O66+Q66</f>
        <v>109.34615203281081</v>
      </c>
      <c r="Y66" s="14">
        <f>I66+K66+M66+O66+Q66</f>
        <v>114.23540263445136</v>
      </c>
      <c r="Z66" s="14">
        <f>J66+K66+N66+O66+Q66</f>
        <v>124.01390383773243</v>
      </c>
      <c r="AA66" s="14">
        <f t="shared" si="9"/>
        <v>114.53006688527026</v>
      </c>
      <c r="AB66" s="14">
        <f t="shared" si="9"/>
        <v>119.53399897953378</v>
      </c>
      <c r="AC66" s="14">
        <f t="shared" si="9"/>
        <v>129.54186316806079</v>
      </c>
      <c r="AD66" s="14">
        <f t="shared" si="9"/>
        <v>96.807968360675687</v>
      </c>
      <c r="AE66" s="14">
        <f t="shared" si="9"/>
        <v>100.92579552870946</v>
      </c>
      <c r="AF66" s="14">
        <f t="shared" si="9"/>
        <v>129.54186316806079</v>
      </c>
      <c r="AG66" s="14">
        <f t="shared" si="9"/>
        <v>136.6826900410135</v>
      </c>
      <c r="AH66" s="14">
        <f t="shared" si="9"/>
        <v>142.7942532930642</v>
      </c>
      <c r="AI66" s="14">
        <f t="shared" si="9"/>
        <v>155.01737979716555</v>
      </c>
    </row>
    <row r="67" spans="1:35" x14ac:dyDescent="0.25">
      <c r="A67" s="10" t="s">
        <v>54</v>
      </c>
      <c r="B67" s="11"/>
      <c r="C67" s="11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35"/>
      <c r="P67" s="45" t="s">
        <v>109</v>
      </c>
      <c r="Q67" s="39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</row>
    <row r="68" spans="1:35" ht="30" x14ac:dyDescent="0.25">
      <c r="A68" s="13" t="s">
        <v>55</v>
      </c>
      <c r="B68" s="14">
        <f>B5*B6*22/888*12*(1+B7/100+B8/100+B9/100)/B10</f>
        <v>77.977233508216216</v>
      </c>
      <c r="C68" s="15">
        <f t="shared" si="1"/>
        <v>81.876095183627029</v>
      </c>
      <c r="D68" s="15">
        <f t="shared" si="2"/>
        <v>89.673818534448642</v>
      </c>
      <c r="E68" s="14">
        <f>B5*B6*18/888*12*(1+B7/100+B8/100+B9/100)/B10</f>
        <v>63.799554688540546</v>
      </c>
      <c r="F68" s="15">
        <f t="shared" si="3"/>
        <v>66.989532422967571</v>
      </c>
      <c r="G68" s="15">
        <f t="shared" si="4"/>
        <v>73.36948789182162</v>
      </c>
      <c r="H68" s="14">
        <f>B5*B6*27/888*12*(1+B7/100+B8/100+B9/100)/B10</f>
        <v>95.699332032810815</v>
      </c>
      <c r="I68" s="15">
        <f t="shared" si="5"/>
        <v>100.48429863445136</v>
      </c>
      <c r="J68" s="15">
        <f t="shared" si="6"/>
        <v>110.05423183773243</v>
      </c>
      <c r="K68" s="14">
        <f>B12*B6</f>
        <v>9.3495999999999988</v>
      </c>
      <c r="L68" s="14">
        <f>B13*B6</f>
        <v>2.08568</v>
      </c>
      <c r="M68" s="14">
        <f t="shared" si="7"/>
        <v>2.1899640000000002</v>
      </c>
      <c r="N68" s="14">
        <f t="shared" si="8"/>
        <v>2.3985319999999999</v>
      </c>
      <c r="O68" s="34">
        <f>B14*B6</f>
        <v>5.3940000000000002E-2</v>
      </c>
      <c r="P68" s="43">
        <v>1.1999999999999999E-3</v>
      </c>
      <c r="Q68" s="38">
        <f>P68*B6</f>
        <v>2.1576</v>
      </c>
      <c r="R68" s="14">
        <f>B68+K68+L68+O68+Q68</f>
        <v>91.624053508216207</v>
      </c>
      <c r="S68" s="14">
        <f>C68+K68+M68+O68+Q68</f>
        <v>95.627199183627027</v>
      </c>
      <c r="T68" s="14">
        <f>D68+K68+N68+O68+Q68</f>
        <v>103.63349053444864</v>
      </c>
      <c r="U68" s="14">
        <f>E68+K68+L68+O68+Q68</f>
        <v>77.446374688540544</v>
      </c>
      <c r="V68" s="14">
        <f>F68+K68+M68+O68+Q68</f>
        <v>80.740636422967569</v>
      </c>
      <c r="W68" s="14">
        <f>D68+K68+N68+O68+Q68</f>
        <v>103.63349053444864</v>
      </c>
      <c r="X68" s="14">
        <f>H68+K68+L68+O68+Q68</f>
        <v>109.34615203281081</v>
      </c>
      <c r="Y68" s="14">
        <f>I68+K68+M68+O68+Q68</f>
        <v>114.23540263445136</v>
      </c>
      <c r="Z68" s="14">
        <f>J68+K68+N68+O68+Q68</f>
        <v>124.01390383773243</v>
      </c>
      <c r="AA68" s="14">
        <f t="shared" si="9"/>
        <v>114.53006688527026</v>
      </c>
      <c r="AB68" s="14">
        <f t="shared" si="9"/>
        <v>119.53399897953378</v>
      </c>
      <c r="AC68" s="14">
        <f t="shared" si="9"/>
        <v>129.54186316806079</v>
      </c>
      <c r="AD68" s="14">
        <f t="shared" si="9"/>
        <v>96.807968360675687</v>
      </c>
      <c r="AE68" s="14">
        <f t="shared" si="9"/>
        <v>100.92579552870946</v>
      </c>
      <c r="AF68" s="14">
        <f t="shared" si="9"/>
        <v>129.54186316806079</v>
      </c>
      <c r="AG68" s="14">
        <f t="shared" si="9"/>
        <v>136.6826900410135</v>
      </c>
      <c r="AH68" s="14">
        <f t="shared" si="9"/>
        <v>142.7942532930642</v>
      </c>
      <c r="AI68" s="14">
        <f t="shared" si="9"/>
        <v>155.01737979716555</v>
      </c>
    </row>
    <row r="69" spans="1:35" x14ac:dyDescent="0.25">
      <c r="A69" s="13" t="s">
        <v>56</v>
      </c>
      <c r="B69" s="14">
        <f>B5*B6*22/888*12*(1+B7/100+B8/100+B9/100)/B10</f>
        <v>77.977233508216216</v>
      </c>
      <c r="C69" s="15">
        <f t="shared" si="1"/>
        <v>81.876095183627029</v>
      </c>
      <c r="D69" s="15">
        <f t="shared" si="2"/>
        <v>89.673818534448642</v>
      </c>
      <c r="E69" s="14">
        <f>B5*B6*18/888*12*(1+B7/100+B8/100+B9/100)/B10</f>
        <v>63.799554688540546</v>
      </c>
      <c r="F69" s="15">
        <f t="shared" si="3"/>
        <v>66.989532422967571</v>
      </c>
      <c r="G69" s="15">
        <f t="shared" si="4"/>
        <v>73.36948789182162</v>
      </c>
      <c r="H69" s="14">
        <f>B5*B6*27/888*12*(1+B7/100+B8/100+B9/100)/B10</f>
        <v>95.699332032810815</v>
      </c>
      <c r="I69" s="15">
        <f t="shared" si="5"/>
        <v>100.48429863445136</v>
      </c>
      <c r="J69" s="15">
        <f t="shared" si="6"/>
        <v>110.05423183773243</v>
      </c>
      <c r="K69" s="14">
        <f>B12*B6</f>
        <v>9.3495999999999988</v>
      </c>
      <c r="L69" s="14">
        <f>B13*B6</f>
        <v>2.08568</v>
      </c>
      <c r="M69" s="14">
        <f t="shared" si="7"/>
        <v>2.1899640000000002</v>
      </c>
      <c r="N69" s="14">
        <f t="shared" si="8"/>
        <v>2.3985319999999999</v>
      </c>
      <c r="O69" s="34">
        <f>B14*B6</f>
        <v>5.3940000000000002E-2</v>
      </c>
      <c r="P69" s="43">
        <v>1.1999999999999999E-3</v>
      </c>
      <c r="Q69" s="38">
        <f>P69*B6</f>
        <v>2.1576</v>
      </c>
      <c r="R69" s="14">
        <f>B69+K69+L69+O69+Q69</f>
        <v>91.624053508216207</v>
      </c>
      <c r="S69" s="14">
        <f>C69+K69+M69+O69+Q69</f>
        <v>95.627199183627027</v>
      </c>
      <c r="T69" s="14">
        <f>D69+K69+N69+O69+Q69</f>
        <v>103.63349053444864</v>
      </c>
      <c r="U69" s="14">
        <f>E69+K69+L69+O69+Q69</f>
        <v>77.446374688540544</v>
      </c>
      <c r="V69" s="14">
        <f>F69+K69+M69+O69+Q69</f>
        <v>80.740636422967569</v>
      </c>
      <c r="W69" s="14">
        <f>D69+K69+N69+O69+Q69</f>
        <v>103.63349053444864</v>
      </c>
      <c r="X69" s="14">
        <f>H69+K69+L69+O69+Q69</f>
        <v>109.34615203281081</v>
      </c>
      <c r="Y69" s="14">
        <f>I69+K69+M69+O69+Q69</f>
        <v>114.23540263445136</v>
      </c>
      <c r="Z69" s="14">
        <f>J69+K69+N69+O69+Q69</f>
        <v>124.01390383773243</v>
      </c>
      <c r="AA69" s="14">
        <f t="shared" si="9"/>
        <v>114.53006688527026</v>
      </c>
      <c r="AB69" s="14">
        <f t="shared" si="9"/>
        <v>119.53399897953378</v>
      </c>
      <c r="AC69" s="14">
        <f t="shared" si="9"/>
        <v>129.54186316806079</v>
      </c>
      <c r="AD69" s="14">
        <f t="shared" si="9"/>
        <v>96.807968360675687</v>
      </c>
      <c r="AE69" s="14">
        <f t="shared" si="9"/>
        <v>100.92579552870946</v>
      </c>
      <c r="AF69" s="14">
        <f t="shared" si="9"/>
        <v>129.54186316806079</v>
      </c>
      <c r="AG69" s="14">
        <f t="shared" si="9"/>
        <v>136.6826900410135</v>
      </c>
      <c r="AH69" s="14">
        <f t="shared" si="9"/>
        <v>142.7942532930642</v>
      </c>
      <c r="AI69" s="14">
        <f t="shared" si="9"/>
        <v>155.01737979716555</v>
      </c>
    </row>
    <row r="70" spans="1:35" x14ac:dyDescent="0.25">
      <c r="A70" s="13" t="s">
        <v>57</v>
      </c>
      <c r="B70" s="14">
        <f>B5*B6*22/888*12*(1+B7/100+B8/100+B9/100)/B10</f>
        <v>77.977233508216216</v>
      </c>
      <c r="C70" s="15">
        <f t="shared" si="1"/>
        <v>81.876095183627029</v>
      </c>
      <c r="D70" s="15">
        <f t="shared" si="2"/>
        <v>89.673818534448642</v>
      </c>
      <c r="E70" s="14">
        <f>B5*B6*18/888*12*(1+B7/100+B8/100+B9/100)/B10</f>
        <v>63.799554688540546</v>
      </c>
      <c r="F70" s="15">
        <f t="shared" si="3"/>
        <v>66.989532422967571</v>
      </c>
      <c r="G70" s="15">
        <f t="shared" si="4"/>
        <v>73.36948789182162</v>
      </c>
      <c r="H70" s="14">
        <f>B5*B6*27/888*12*(1+B7/100+B8/100+B9/100)/B10</f>
        <v>95.699332032810815</v>
      </c>
      <c r="I70" s="15">
        <f t="shared" si="5"/>
        <v>100.48429863445136</v>
      </c>
      <c r="J70" s="15">
        <f t="shared" si="6"/>
        <v>110.05423183773243</v>
      </c>
      <c r="K70" s="14">
        <f>B12*B6</f>
        <v>9.3495999999999988</v>
      </c>
      <c r="L70" s="14">
        <f>B13*B6</f>
        <v>2.08568</v>
      </c>
      <c r="M70" s="14">
        <f t="shared" si="7"/>
        <v>2.1899640000000002</v>
      </c>
      <c r="N70" s="14">
        <f t="shared" si="8"/>
        <v>2.3985319999999999</v>
      </c>
      <c r="O70" s="34">
        <f>B14*B6</f>
        <v>5.3940000000000002E-2</v>
      </c>
      <c r="P70" s="43">
        <v>1.1999999999999999E-3</v>
      </c>
      <c r="Q70" s="38">
        <f>P70*B6</f>
        <v>2.1576</v>
      </c>
      <c r="R70" s="14">
        <f>B70+K70+L70+O70+Q70</f>
        <v>91.624053508216207</v>
      </c>
      <c r="S70" s="14">
        <f>C70+K70+M70+O70+Q70</f>
        <v>95.627199183627027</v>
      </c>
      <c r="T70" s="14">
        <f>D70+K70+N70+O70+Q70</f>
        <v>103.63349053444864</v>
      </c>
      <c r="U70" s="14">
        <f>E70+K70+L70+O70+Q70</f>
        <v>77.446374688540544</v>
      </c>
      <c r="V70" s="14">
        <f>F70+K70+M70+O70+Q70</f>
        <v>80.740636422967569</v>
      </c>
      <c r="W70" s="14">
        <f>D70+K70+N70+O70+Q70</f>
        <v>103.63349053444864</v>
      </c>
      <c r="X70" s="14">
        <f>H70+K70+L70+O70+Q70</f>
        <v>109.34615203281081</v>
      </c>
      <c r="Y70" s="14">
        <f>I70+K70+M70+O70+Q70</f>
        <v>114.23540263445136</v>
      </c>
      <c r="Z70" s="14">
        <f>J70+K70+N70+O70+Q70</f>
        <v>124.01390383773243</v>
      </c>
      <c r="AA70" s="14">
        <f t="shared" si="9"/>
        <v>114.53006688527026</v>
      </c>
      <c r="AB70" s="14">
        <f t="shared" si="9"/>
        <v>119.53399897953378</v>
      </c>
      <c r="AC70" s="14">
        <f t="shared" si="9"/>
        <v>129.54186316806079</v>
      </c>
      <c r="AD70" s="14">
        <f t="shared" si="9"/>
        <v>96.807968360675687</v>
      </c>
      <c r="AE70" s="14">
        <f t="shared" si="9"/>
        <v>100.92579552870946</v>
      </c>
      <c r="AF70" s="14">
        <f t="shared" si="9"/>
        <v>129.54186316806079</v>
      </c>
      <c r="AG70" s="14">
        <f t="shared" si="9"/>
        <v>136.6826900410135</v>
      </c>
      <c r="AH70" s="14">
        <f t="shared" si="9"/>
        <v>142.7942532930642</v>
      </c>
      <c r="AI70" s="14">
        <f t="shared" si="9"/>
        <v>155.01737979716555</v>
      </c>
    </row>
    <row r="71" spans="1:35" x14ac:dyDescent="0.25">
      <c r="A71" s="16" t="s">
        <v>58</v>
      </c>
      <c r="B71" s="14">
        <f>B5*B6*22/888*12*(1+B7/100+B8/100+B9/100)/B10</f>
        <v>77.977233508216216</v>
      </c>
      <c r="C71" s="15">
        <f t="shared" si="1"/>
        <v>81.876095183627029</v>
      </c>
      <c r="D71" s="15">
        <f t="shared" si="2"/>
        <v>89.673818534448642</v>
      </c>
      <c r="E71" s="14">
        <f>B5*B6*18/888*12*(1+B7/100+B8/100+B9/100)/B10</f>
        <v>63.799554688540546</v>
      </c>
      <c r="F71" s="15">
        <f t="shared" si="3"/>
        <v>66.989532422967571</v>
      </c>
      <c r="G71" s="15">
        <f t="shared" si="4"/>
        <v>73.36948789182162</v>
      </c>
      <c r="H71" s="14">
        <f>B5*B6*27/888*12*(1+B7/100+B8/100+B9/100)/B10</f>
        <v>95.699332032810815</v>
      </c>
      <c r="I71" s="15">
        <f t="shared" si="5"/>
        <v>100.48429863445136</v>
      </c>
      <c r="J71" s="15">
        <f t="shared" si="6"/>
        <v>110.05423183773243</v>
      </c>
      <c r="K71" s="14">
        <f>B12*B6</f>
        <v>9.3495999999999988</v>
      </c>
      <c r="L71" s="14">
        <f>B13*B6</f>
        <v>2.08568</v>
      </c>
      <c r="M71" s="14">
        <f t="shared" si="7"/>
        <v>2.1899640000000002</v>
      </c>
      <c r="N71" s="14">
        <f t="shared" si="8"/>
        <v>2.3985319999999999</v>
      </c>
      <c r="O71" s="34">
        <f>B14*B6</f>
        <v>5.3940000000000002E-2</v>
      </c>
      <c r="P71" s="44">
        <v>1.1999999999999999E-3</v>
      </c>
      <c r="Q71" s="38">
        <f>P71*B6</f>
        <v>2.1576</v>
      </c>
      <c r="R71" s="14">
        <f>B71+K71+L71+O71+Q71</f>
        <v>91.624053508216207</v>
      </c>
      <c r="S71" s="14">
        <f>C71+K71+M71+O71+Q71</f>
        <v>95.627199183627027</v>
      </c>
      <c r="T71" s="14">
        <f>D71+K71+N71+O71+Q71</f>
        <v>103.63349053444864</v>
      </c>
      <c r="U71" s="14">
        <f>E71+K71+L71+O71+Q71</f>
        <v>77.446374688540544</v>
      </c>
      <c r="V71" s="14">
        <f>F71+K71+M71+O71+Q71</f>
        <v>80.740636422967569</v>
      </c>
      <c r="W71" s="14">
        <f>D71+K71+N71+O71+Q71</f>
        <v>103.63349053444864</v>
      </c>
      <c r="X71" s="14">
        <f>H71+K71+L71+O71+Q71</f>
        <v>109.34615203281081</v>
      </c>
      <c r="Y71" s="14">
        <f>I71+K71+M71+O71+Q71</f>
        <v>114.23540263445136</v>
      </c>
      <c r="Z71" s="14">
        <f>J71+K71+N71+O71+Q71</f>
        <v>124.01390383773243</v>
      </c>
      <c r="AA71" s="14">
        <f t="shared" si="9"/>
        <v>114.53006688527026</v>
      </c>
      <c r="AB71" s="14">
        <f t="shared" si="9"/>
        <v>119.53399897953378</v>
      </c>
      <c r="AC71" s="14">
        <f t="shared" si="9"/>
        <v>129.54186316806079</v>
      </c>
      <c r="AD71" s="14">
        <f t="shared" si="9"/>
        <v>96.807968360675687</v>
      </c>
      <c r="AE71" s="14">
        <f t="shared" si="9"/>
        <v>100.92579552870946</v>
      </c>
      <c r="AF71" s="14">
        <f t="shared" si="9"/>
        <v>129.54186316806079</v>
      </c>
      <c r="AG71" s="14">
        <f t="shared" si="9"/>
        <v>136.6826900410135</v>
      </c>
      <c r="AH71" s="14">
        <f t="shared" si="9"/>
        <v>142.7942532930642</v>
      </c>
      <c r="AI71" s="14">
        <f t="shared" si="9"/>
        <v>155.01737979716555</v>
      </c>
    </row>
    <row r="72" spans="1:35" x14ac:dyDescent="0.25">
      <c r="A72" s="10" t="s">
        <v>59</v>
      </c>
      <c r="B72" s="11"/>
      <c r="C72" s="11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35"/>
      <c r="P72" s="45" t="s">
        <v>109</v>
      </c>
      <c r="Q72" s="39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</row>
    <row r="73" spans="1:35" ht="30" x14ac:dyDescent="0.25">
      <c r="A73" s="13" t="s">
        <v>60</v>
      </c>
      <c r="B73" s="14">
        <f>B5*B6*22/888*12*(1+B7/100+B8/100+B9/100)/B10</f>
        <v>77.977233508216216</v>
      </c>
      <c r="C73" s="15">
        <f t="shared" si="1"/>
        <v>81.876095183627029</v>
      </c>
      <c r="D73" s="15">
        <f t="shared" si="2"/>
        <v>89.673818534448642</v>
      </c>
      <c r="E73" s="14">
        <f>B5*B6*18/888*12*(1+B7/100+B8/100+B9/100)/B10</f>
        <v>63.799554688540546</v>
      </c>
      <c r="F73" s="15">
        <f t="shared" si="3"/>
        <v>66.989532422967571</v>
      </c>
      <c r="G73" s="15">
        <f t="shared" si="4"/>
        <v>73.36948789182162</v>
      </c>
      <c r="H73" s="14">
        <f>B5*B6*27/888*12*(1+B7/100+B8/100+B9/100)/B10</f>
        <v>95.699332032810815</v>
      </c>
      <c r="I73" s="15">
        <f t="shared" si="5"/>
        <v>100.48429863445136</v>
      </c>
      <c r="J73" s="15">
        <f t="shared" si="6"/>
        <v>110.05423183773243</v>
      </c>
      <c r="K73" s="14">
        <f>B12*B6</f>
        <v>9.3495999999999988</v>
      </c>
      <c r="L73" s="14">
        <f>B13*B6</f>
        <v>2.08568</v>
      </c>
      <c r="M73" s="14">
        <f t="shared" si="7"/>
        <v>2.1899640000000002</v>
      </c>
      <c r="N73" s="14">
        <f t="shared" si="8"/>
        <v>2.3985319999999999</v>
      </c>
      <c r="O73" s="34">
        <f>B14*B6</f>
        <v>5.3940000000000002E-2</v>
      </c>
      <c r="P73" s="43">
        <v>2.5999999999999999E-3</v>
      </c>
      <c r="Q73" s="38">
        <f>P73*B6</f>
        <v>4.6747999999999994</v>
      </c>
      <c r="R73" s="14">
        <f>B73+K73+L73+O73+Q73</f>
        <v>94.141253508216209</v>
      </c>
      <c r="S73" s="14">
        <f>C73+K73+M73+O73+Q73</f>
        <v>98.14439918362703</v>
      </c>
      <c r="T73" s="14">
        <f>D73+K73+N73+O73+Q73</f>
        <v>106.15069053444864</v>
      </c>
      <c r="U73" s="14">
        <f>E73+K73+L73+O73+Q73</f>
        <v>79.963574688540547</v>
      </c>
      <c r="V73" s="14">
        <f>F73+K73+M73+O73+Q73</f>
        <v>83.257836422967571</v>
      </c>
      <c r="W73" s="14">
        <f>D73+K73+N73+O73+Q73</f>
        <v>106.15069053444864</v>
      </c>
      <c r="X73" s="14">
        <f>H73+K73+L73+O73+Q73</f>
        <v>111.86335203281081</v>
      </c>
      <c r="Y73" s="14">
        <f>I73+K73+M73+O73+Q73</f>
        <v>116.75260263445136</v>
      </c>
      <c r="Z73" s="14">
        <f>J73+K73+N73+O73+Q73</f>
        <v>126.53110383773243</v>
      </c>
      <c r="AA73" s="14">
        <f t="shared" si="9"/>
        <v>117.67656688527026</v>
      </c>
      <c r="AB73" s="14">
        <f t="shared" si="9"/>
        <v>122.68049897953378</v>
      </c>
      <c r="AC73" s="14">
        <f t="shared" si="9"/>
        <v>132.68836316806079</v>
      </c>
      <c r="AD73" s="14">
        <f t="shared" si="9"/>
        <v>99.954468360675691</v>
      </c>
      <c r="AE73" s="14">
        <f t="shared" si="9"/>
        <v>104.07229552870946</v>
      </c>
      <c r="AF73" s="14">
        <f t="shared" si="9"/>
        <v>132.68836316806079</v>
      </c>
      <c r="AG73" s="14">
        <f t="shared" si="9"/>
        <v>139.8291900410135</v>
      </c>
      <c r="AH73" s="14">
        <f t="shared" si="9"/>
        <v>145.9407532930642</v>
      </c>
      <c r="AI73" s="14">
        <f t="shared" si="9"/>
        <v>158.16387979716555</v>
      </c>
    </row>
    <row r="74" spans="1:35" ht="30" x14ac:dyDescent="0.25">
      <c r="A74" s="13" t="s">
        <v>61</v>
      </c>
      <c r="B74" s="7">
        <f>B5*B6*22/888*12*(1+B7/100+B8/100+B9/100)/B10</f>
        <v>77.977233508216216</v>
      </c>
      <c r="C74" s="15">
        <f t="shared" si="1"/>
        <v>81.876095183627029</v>
      </c>
      <c r="D74" s="15">
        <f t="shared" si="2"/>
        <v>89.673818534448642</v>
      </c>
      <c r="E74" s="7">
        <f>B5*B6*18/888*12*(1+B7/100+B8/100+B9/100)/B10</f>
        <v>63.799554688540546</v>
      </c>
      <c r="F74" s="15">
        <f t="shared" si="3"/>
        <v>66.989532422967571</v>
      </c>
      <c r="G74" s="15">
        <f t="shared" si="4"/>
        <v>73.36948789182162</v>
      </c>
      <c r="H74" s="7">
        <f>B5*B6*27/888*12*(1+B7/100+B8/100+B9/100)/B10</f>
        <v>95.699332032810815</v>
      </c>
      <c r="I74" s="15">
        <f t="shared" si="5"/>
        <v>100.48429863445136</v>
      </c>
      <c r="J74" s="15">
        <f t="shared" si="6"/>
        <v>110.05423183773243</v>
      </c>
      <c r="K74" s="7">
        <f>B12*B6</f>
        <v>9.3495999999999988</v>
      </c>
      <c r="L74" s="7">
        <f>B13*B6</f>
        <v>2.08568</v>
      </c>
      <c r="M74" s="14">
        <f t="shared" si="7"/>
        <v>2.1899640000000002</v>
      </c>
      <c r="N74" s="14">
        <f t="shared" si="8"/>
        <v>2.3985319999999999</v>
      </c>
      <c r="O74" s="36">
        <f>B14*B6</f>
        <v>5.3940000000000002E-2</v>
      </c>
      <c r="P74" s="43">
        <v>3.5000000000000001E-3</v>
      </c>
      <c r="Q74" s="40">
        <f>P74*B6</f>
        <v>6.2930000000000001</v>
      </c>
      <c r="R74" s="14">
        <f>B74+K74+L74+O74+Q74</f>
        <v>95.759453508216211</v>
      </c>
      <c r="S74" s="7">
        <f>C74+K74+M74+O74+Q74</f>
        <v>99.762599183627032</v>
      </c>
      <c r="T74" s="7">
        <f>D74+K74+N74+O74+Q74</f>
        <v>107.76889053444864</v>
      </c>
      <c r="U74" s="7">
        <f>E74+K74+L74+O74+Q74</f>
        <v>81.581774688540548</v>
      </c>
      <c r="V74" s="7">
        <f>F74+K74+M74+O74+Q74</f>
        <v>84.876036422967573</v>
      </c>
      <c r="W74" s="7">
        <f>D74+K74+N74+O74+Q74</f>
        <v>107.76889053444864</v>
      </c>
      <c r="X74" s="7">
        <f>H74+K74+L74+O74+Q74</f>
        <v>113.48155203281081</v>
      </c>
      <c r="Y74" s="7">
        <f>I74+K74+M74+O74+Q74</f>
        <v>118.37080263445137</v>
      </c>
      <c r="Z74" s="7">
        <f>J74+K74+N74+O74+Q74</f>
        <v>128.14930383773242</v>
      </c>
      <c r="AA74" s="7">
        <f t="shared" ref="AA74:AI91" si="19">R74*1.25</f>
        <v>119.69931688527026</v>
      </c>
      <c r="AB74" s="7">
        <f t="shared" si="19"/>
        <v>124.70324897953378</v>
      </c>
      <c r="AC74" s="7">
        <f t="shared" si="19"/>
        <v>134.71111316806082</v>
      </c>
      <c r="AD74" s="7">
        <f t="shared" si="19"/>
        <v>101.97721836067569</v>
      </c>
      <c r="AE74" s="7">
        <f t="shared" si="19"/>
        <v>106.09504552870946</v>
      </c>
      <c r="AF74" s="7">
        <f t="shared" si="19"/>
        <v>134.71111316806082</v>
      </c>
      <c r="AG74" s="7">
        <f t="shared" si="19"/>
        <v>141.85194004101351</v>
      </c>
      <c r="AH74" s="7">
        <f t="shared" si="19"/>
        <v>147.96350329306421</v>
      </c>
      <c r="AI74" s="7">
        <f t="shared" si="19"/>
        <v>160.18662979716552</v>
      </c>
    </row>
    <row r="75" spans="1:35" ht="105" x14ac:dyDescent="0.25">
      <c r="A75" s="19" t="s">
        <v>105</v>
      </c>
      <c r="B75" s="18">
        <f>B74*B16</f>
        <v>92.013135539695128</v>
      </c>
      <c r="C75" s="18">
        <f>C74*B16</f>
        <v>96.613792316679891</v>
      </c>
      <c r="D75" s="18">
        <f>D74*B16</f>
        <v>105.81510587064939</v>
      </c>
      <c r="E75" s="18">
        <f>E74*B16</f>
        <v>75.28347453247784</v>
      </c>
      <c r="F75" s="18">
        <f>F74*B16</f>
        <v>79.047648259101734</v>
      </c>
      <c r="G75" s="18">
        <f>G74*B16</f>
        <v>86.57599571234951</v>
      </c>
      <c r="H75" s="18">
        <f>H74*B16</f>
        <v>112.92521179871676</v>
      </c>
      <c r="I75" s="18">
        <f>I74*B16</f>
        <v>118.57147238865261</v>
      </c>
      <c r="J75" s="18">
        <f>J74*B16</f>
        <v>129.86399356852425</v>
      </c>
      <c r="K75" s="18">
        <f t="shared" ref="K75:Q75" si="20">K74</f>
        <v>9.3495999999999988</v>
      </c>
      <c r="L75" s="18">
        <f t="shared" si="20"/>
        <v>2.08568</v>
      </c>
      <c r="M75" s="18">
        <f t="shared" si="20"/>
        <v>2.1899640000000002</v>
      </c>
      <c r="N75" s="18">
        <f t="shared" si="20"/>
        <v>2.3985319999999999</v>
      </c>
      <c r="O75" s="37">
        <f>O74</f>
        <v>5.3940000000000002E-2</v>
      </c>
      <c r="P75" s="46">
        <f t="shared" si="20"/>
        <v>3.5000000000000001E-3</v>
      </c>
      <c r="Q75" s="41">
        <f t="shared" si="20"/>
        <v>6.2930000000000001</v>
      </c>
      <c r="R75" s="18">
        <f t="shared" ref="R75:R77" si="21">B75+K75+L75+O75+Q75</f>
        <v>109.79535553969512</v>
      </c>
      <c r="S75" s="18">
        <f t="shared" ref="S75:S77" si="22">C75+K75+M75+O75+Q75</f>
        <v>114.50029631667989</v>
      </c>
      <c r="T75" s="18">
        <f t="shared" ref="T75:T77" si="23">D75+K75+N75+O75+Q75</f>
        <v>123.91017787064939</v>
      </c>
      <c r="U75" s="18">
        <f t="shared" ref="U75:U77" si="24">E75+K75+L75+O75+Q75</f>
        <v>93.065694532477835</v>
      </c>
      <c r="V75" s="18">
        <f t="shared" ref="V75:V77" si="25">F75+K75+M75+O75+Q75</f>
        <v>96.934152259101737</v>
      </c>
      <c r="W75" s="18">
        <f t="shared" ref="W75:W77" si="26">D75+K75+N75+O75+Q75</f>
        <v>123.91017787064939</v>
      </c>
      <c r="X75" s="18">
        <f t="shared" ref="X75:X77" si="27">H75+K75+L75+O75+Q75</f>
        <v>130.70743179871675</v>
      </c>
      <c r="Y75" s="18">
        <f t="shared" ref="Y75:Y77" si="28">I75+K75+M75+O75+Q75</f>
        <v>136.45797638865261</v>
      </c>
      <c r="Z75" s="18">
        <f t="shared" ref="Z75:Z77" si="29">J75+K75+N75+O75+Q75</f>
        <v>147.95906556852427</v>
      </c>
      <c r="AA75" s="18">
        <f t="shared" si="19"/>
        <v>137.24419442461891</v>
      </c>
      <c r="AB75" s="18">
        <f t="shared" si="19"/>
        <v>143.12537039584987</v>
      </c>
      <c r="AC75" s="18">
        <f t="shared" si="19"/>
        <v>154.88772233831173</v>
      </c>
      <c r="AD75" s="18">
        <f t="shared" si="19"/>
        <v>116.33211816559729</v>
      </c>
      <c r="AE75" s="18">
        <f t="shared" si="19"/>
        <v>121.16769032387717</v>
      </c>
      <c r="AF75" s="18">
        <f t="shared" si="19"/>
        <v>154.88772233831173</v>
      </c>
      <c r="AG75" s="18">
        <f t="shared" si="19"/>
        <v>163.38428974839593</v>
      </c>
      <c r="AH75" s="18">
        <f t="shared" si="19"/>
        <v>170.57247048581576</v>
      </c>
      <c r="AI75" s="18">
        <f t="shared" si="19"/>
        <v>184.94883196065533</v>
      </c>
    </row>
    <row r="76" spans="1:35" ht="105" x14ac:dyDescent="0.25">
      <c r="A76" s="19" t="s">
        <v>106</v>
      </c>
      <c r="B76" s="18">
        <f>B74*B17</f>
        <v>106.04903757117404</v>
      </c>
      <c r="C76" s="18">
        <f>C74*B17</f>
        <v>111.35148944973275</v>
      </c>
      <c r="D76" s="18">
        <f>D74*B17</f>
        <v>121.95639320685014</v>
      </c>
      <c r="E76" s="18">
        <f>E74*B17</f>
        <v>86.76739437641514</v>
      </c>
      <c r="F76" s="18">
        <f>F74*B17</f>
        <v>91.105764095235884</v>
      </c>
      <c r="G76" s="18">
        <f>G74*B17</f>
        <v>99.782503532877399</v>
      </c>
      <c r="H76" s="18">
        <f>H74*B17</f>
        <v>130.1510915646227</v>
      </c>
      <c r="I76" s="18">
        <f>I74*B17</f>
        <v>136.65864614285385</v>
      </c>
      <c r="J76" s="18">
        <f>J74*B17</f>
        <v>149.6737552993161</v>
      </c>
      <c r="K76" s="18">
        <f t="shared" ref="K76:Q76" si="30">K74</f>
        <v>9.3495999999999988</v>
      </c>
      <c r="L76" s="18">
        <f t="shared" si="30"/>
        <v>2.08568</v>
      </c>
      <c r="M76" s="18">
        <f t="shared" si="30"/>
        <v>2.1899640000000002</v>
      </c>
      <c r="N76" s="18">
        <f t="shared" si="30"/>
        <v>2.3985319999999999</v>
      </c>
      <c r="O76" s="37">
        <f t="shared" si="30"/>
        <v>5.3940000000000002E-2</v>
      </c>
      <c r="P76" s="46">
        <f t="shared" si="30"/>
        <v>3.5000000000000001E-3</v>
      </c>
      <c r="Q76" s="41">
        <f t="shared" si="30"/>
        <v>6.2930000000000001</v>
      </c>
      <c r="R76" s="18">
        <f t="shared" si="21"/>
        <v>123.83125757117404</v>
      </c>
      <c r="S76" s="18">
        <f t="shared" si="22"/>
        <v>129.23799344973276</v>
      </c>
      <c r="T76" s="18">
        <f t="shared" si="23"/>
        <v>140.05146520685014</v>
      </c>
      <c r="U76" s="18">
        <f t="shared" si="24"/>
        <v>104.54961437641514</v>
      </c>
      <c r="V76" s="18">
        <f t="shared" si="25"/>
        <v>108.99226809523589</v>
      </c>
      <c r="W76" s="18">
        <f t="shared" si="26"/>
        <v>140.05146520685014</v>
      </c>
      <c r="X76" s="18">
        <f t="shared" si="27"/>
        <v>147.93331156462273</v>
      </c>
      <c r="Y76" s="18">
        <f t="shared" si="28"/>
        <v>154.54515014285388</v>
      </c>
      <c r="Z76" s="18">
        <f t="shared" si="29"/>
        <v>167.76882729931611</v>
      </c>
      <c r="AA76" s="18">
        <f t="shared" si="19"/>
        <v>154.78907196396756</v>
      </c>
      <c r="AB76" s="18">
        <f t="shared" si="19"/>
        <v>161.54749181216596</v>
      </c>
      <c r="AC76" s="18">
        <f t="shared" si="19"/>
        <v>175.06433150856267</v>
      </c>
      <c r="AD76" s="18">
        <f t="shared" si="19"/>
        <v>130.68701797051892</v>
      </c>
      <c r="AE76" s="18">
        <f t="shared" si="19"/>
        <v>136.24033511904486</v>
      </c>
      <c r="AF76" s="18">
        <f t="shared" si="19"/>
        <v>175.06433150856267</v>
      </c>
      <c r="AG76" s="18">
        <f t="shared" si="19"/>
        <v>184.91663945577841</v>
      </c>
      <c r="AH76" s="18">
        <f t="shared" si="19"/>
        <v>193.18143767856736</v>
      </c>
      <c r="AI76" s="18">
        <f t="shared" si="19"/>
        <v>209.71103412414516</v>
      </c>
    </row>
    <row r="77" spans="1:35" ht="105" x14ac:dyDescent="0.25">
      <c r="A77" s="19" t="s">
        <v>107</v>
      </c>
      <c r="B77" s="18">
        <f>B74*B18</f>
        <v>120.08493960265298</v>
      </c>
      <c r="C77" s="18">
        <f>C74*B18</f>
        <v>126.08918658278563</v>
      </c>
      <c r="D77" s="18">
        <f>D74*B18</f>
        <v>138.0976805430509</v>
      </c>
      <c r="E77" s="18">
        <f>E74*B18</f>
        <v>98.251314220352441</v>
      </c>
      <c r="F77" s="18">
        <f>F74*B18</f>
        <v>103.16387993137006</v>
      </c>
      <c r="G77" s="18">
        <f>G74*B18</f>
        <v>112.9890113534053</v>
      </c>
      <c r="H77" s="18">
        <f>H74*B18</f>
        <v>147.37697133052865</v>
      </c>
      <c r="I77" s="18">
        <f>I74*B18</f>
        <v>154.7458198970551</v>
      </c>
      <c r="J77" s="18">
        <f>J74*B18</f>
        <v>169.48351703010795</v>
      </c>
      <c r="K77" s="18">
        <f t="shared" ref="K77:Q77" si="31">K74</f>
        <v>9.3495999999999988</v>
      </c>
      <c r="L77" s="18">
        <f t="shared" si="31"/>
        <v>2.08568</v>
      </c>
      <c r="M77" s="18">
        <f t="shared" si="31"/>
        <v>2.1899640000000002</v>
      </c>
      <c r="N77" s="18">
        <f t="shared" si="31"/>
        <v>2.3985319999999999</v>
      </c>
      <c r="O77" s="37">
        <f>O74</f>
        <v>5.3940000000000002E-2</v>
      </c>
      <c r="P77" s="46">
        <f t="shared" si="31"/>
        <v>3.5000000000000001E-3</v>
      </c>
      <c r="Q77" s="41">
        <f t="shared" si="31"/>
        <v>6.2930000000000001</v>
      </c>
      <c r="R77" s="18">
        <f t="shared" si="21"/>
        <v>137.867159602653</v>
      </c>
      <c r="S77" s="18">
        <f t="shared" si="22"/>
        <v>143.97569058278566</v>
      </c>
      <c r="T77" s="18">
        <f t="shared" si="23"/>
        <v>156.19275254305091</v>
      </c>
      <c r="U77" s="18">
        <f t="shared" si="24"/>
        <v>116.03353422035244</v>
      </c>
      <c r="V77" s="18">
        <f t="shared" si="25"/>
        <v>121.05038393137006</v>
      </c>
      <c r="W77" s="18">
        <f t="shared" si="26"/>
        <v>156.19275254305091</v>
      </c>
      <c r="X77" s="18">
        <f t="shared" si="27"/>
        <v>165.15919133052867</v>
      </c>
      <c r="Y77" s="18">
        <f t="shared" si="28"/>
        <v>172.63232389705513</v>
      </c>
      <c r="Z77" s="18">
        <f t="shared" si="29"/>
        <v>187.57858903010796</v>
      </c>
      <c r="AA77" s="18">
        <f t="shared" si="19"/>
        <v>172.33394950331626</v>
      </c>
      <c r="AB77" s="18">
        <f t="shared" si="19"/>
        <v>179.96961322848207</v>
      </c>
      <c r="AC77" s="18">
        <f t="shared" si="19"/>
        <v>195.24094067881364</v>
      </c>
      <c r="AD77" s="18">
        <f t="shared" si="19"/>
        <v>145.04191777544054</v>
      </c>
      <c r="AE77" s="18">
        <f t="shared" si="19"/>
        <v>151.31297991421258</v>
      </c>
      <c r="AF77" s="18">
        <f t="shared" si="19"/>
        <v>195.24094067881364</v>
      </c>
      <c r="AG77" s="18">
        <f t="shared" si="19"/>
        <v>206.44898916316083</v>
      </c>
      <c r="AH77" s="18">
        <f t="shared" si="19"/>
        <v>215.79040487131891</v>
      </c>
      <c r="AI77" s="18">
        <f t="shared" si="19"/>
        <v>234.47323628763496</v>
      </c>
    </row>
    <row r="78" spans="1:35" x14ac:dyDescent="0.25">
      <c r="A78" s="16" t="s">
        <v>62</v>
      </c>
      <c r="B78" s="7">
        <f>B5*B6*22/888*12*(1+B7/100+B8/100+B9/100)/B10</f>
        <v>77.977233508216216</v>
      </c>
      <c r="C78" s="15">
        <f t="shared" si="1"/>
        <v>81.876095183627029</v>
      </c>
      <c r="D78" s="15">
        <f t="shared" si="2"/>
        <v>89.673818534448642</v>
      </c>
      <c r="E78" s="7">
        <f>B5*B6*18/888*12*(1+B7/100+B8/100+B9/100)/B10</f>
        <v>63.799554688540546</v>
      </c>
      <c r="F78" s="15">
        <f t="shared" si="3"/>
        <v>66.989532422967571</v>
      </c>
      <c r="G78" s="15">
        <f t="shared" si="4"/>
        <v>73.36948789182162</v>
      </c>
      <c r="H78" s="7">
        <f>B5*B6*27/888*12*(1+B7/100+B8/100+B9/100)/B10</f>
        <v>95.699332032810815</v>
      </c>
      <c r="I78" s="15">
        <f t="shared" si="5"/>
        <v>100.48429863445136</v>
      </c>
      <c r="J78" s="15">
        <f t="shared" si="6"/>
        <v>110.05423183773243</v>
      </c>
      <c r="K78" s="7">
        <f>B12*B6</f>
        <v>9.3495999999999988</v>
      </c>
      <c r="L78" s="7">
        <f>B13*B6</f>
        <v>2.08568</v>
      </c>
      <c r="M78" s="14">
        <f t="shared" si="7"/>
        <v>2.1899640000000002</v>
      </c>
      <c r="N78" s="14">
        <f t="shared" si="8"/>
        <v>2.3985319999999999</v>
      </c>
      <c r="O78" s="36">
        <f>B14*B6</f>
        <v>5.3940000000000002E-2</v>
      </c>
      <c r="P78" s="44">
        <v>2.5999999999999999E-3</v>
      </c>
      <c r="Q78" s="40">
        <f>P78*B6</f>
        <v>4.6747999999999994</v>
      </c>
      <c r="R78" s="7">
        <f>B78+K78+L78+O78+Q78</f>
        <v>94.141253508216209</v>
      </c>
      <c r="S78" s="7">
        <f>C78+K78+M78+O78+Q78</f>
        <v>98.14439918362703</v>
      </c>
      <c r="T78" s="7">
        <f>D78+K78+N78+O78+Q78</f>
        <v>106.15069053444864</v>
      </c>
      <c r="U78" s="7">
        <f>E78+K78+L78+O78+Q78</f>
        <v>79.963574688540547</v>
      </c>
      <c r="V78" s="7">
        <f>F78+K78+M78+O78+Q78</f>
        <v>83.257836422967571</v>
      </c>
      <c r="W78" s="7">
        <f>D78+K78+N78+O78+Q78</f>
        <v>106.15069053444864</v>
      </c>
      <c r="X78" s="7">
        <f>H78+K78+L78+O78+Q78</f>
        <v>111.86335203281081</v>
      </c>
      <c r="Y78" s="7">
        <f>I78+K78+M78+O78+Q78</f>
        <v>116.75260263445136</v>
      </c>
      <c r="Z78" s="7">
        <f>J78+K78+N78+O78+Q78</f>
        <v>126.53110383773243</v>
      </c>
      <c r="AA78" s="7">
        <f t="shared" si="19"/>
        <v>117.67656688527026</v>
      </c>
      <c r="AB78" s="7">
        <f t="shared" si="19"/>
        <v>122.68049897953378</v>
      </c>
      <c r="AC78" s="7">
        <f t="shared" si="19"/>
        <v>132.68836316806079</v>
      </c>
      <c r="AD78" s="7">
        <f t="shared" si="19"/>
        <v>99.954468360675691</v>
      </c>
      <c r="AE78" s="7">
        <f t="shared" si="19"/>
        <v>104.07229552870946</v>
      </c>
      <c r="AF78" s="7">
        <f t="shared" si="19"/>
        <v>132.68836316806079</v>
      </c>
      <c r="AG78" s="7">
        <f t="shared" si="19"/>
        <v>139.8291900410135</v>
      </c>
      <c r="AH78" s="7">
        <f t="shared" si="19"/>
        <v>145.9407532930642</v>
      </c>
      <c r="AI78" s="7">
        <f t="shared" si="19"/>
        <v>158.16387979716555</v>
      </c>
    </row>
    <row r="79" spans="1:35" x14ac:dyDescent="0.25">
      <c r="A79" s="10" t="s">
        <v>63</v>
      </c>
      <c r="B79" s="11"/>
      <c r="C79" s="11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35"/>
      <c r="P79" s="45" t="s">
        <v>109</v>
      </c>
      <c r="Q79" s="39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</row>
    <row r="80" spans="1:35" x14ac:dyDescent="0.25">
      <c r="A80" s="13" t="s">
        <v>64</v>
      </c>
      <c r="B80" s="14">
        <f>B5*B6*22/888*12*(1+B7/100+B8/100+B9/100)/B10</f>
        <v>77.977233508216216</v>
      </c>
      <c r="C80" s="15">
        <f t="shared" si="1"/>
        <v>81.876095183627029</v>
      </c>
      <c r="D80" s="15">
        <f t="shared" si="2"/>
        <v>89.673818534448642</v>
      </c>
      <c r="E80" s="14">
        <f>B5*B6*18/888*12*(1+B7/100+B8/100+B9/100)/B10</f>
        <v>63.799554688540546</v>
      </c>
      <c r="F80" s="15">
        <f t="shared" si="3"/>
        <v>66.989532422967571</v>
      </c>
      <c r="G80" s="15">
        <f t="shared" si="4"/>
        <v>73.36948789182162</v>
      </c>
      <c r="H80" s="14">
        <f>B5*B6*27/888*12*(1+B7/100+B8/100+B9/100)/B10</f>
        <v>95.699332032810815</v>
      </c>
      <c r="I80" s="15">
        <f t="shared" si="5"/>
        <v>100.48429863445136</v>
      </c>
      <c r="J80" s="15">
        <f t="shared" si="6"/>
        <v>110.05423183773243</v>
      </c>
      <c r="K80" s="14">
        <f>B12*B6</f>
        <v>9.3495999999999988</v>
      </c>
      <c r="L80" s="14">
        <f>B13*B6</f>
        <v>2.08568</v>
      </c>
      <c r="M80" s="14">
        <f t="shared" si="7"/>
        <v>2.1899640000000002</v>
      </c>
      <c r="N80" s="14">
        <f t="shared" si="8"/>
        <v>2.3985319999999999</v>
      </c>
      <c r="O80" s="34">
        <f>B14*B6</f>
        <v>5.3940000000000002E-2</v>
      </c>
      <c r="P80" s="43">
        <v>5.9999999999999995E-4</v>
      </c>
      <c r="Q80" s="38">
        <f>P80*B6</f>
        <v>1.0788</v>
      </c>
      <c r="R80" s="14">
        <f t="shared" ref="R80:R87" si="32">B80+K80+L80+O80+Q80</f>
        <v>90.545253508216206</v>
      </c>
      <c r="S80" s="14">
        <f t="shared" ref="S80:S87" si="33">C80+K80+M80+O80+Q80</f>
        <v>94.548399183627026</v>
      </c>
      <c r="T80" s="14">
        <f t="shared" ref="T80:T87" si="34">D80+K80+N80+O80+Q80</f>
        <v>102.55469053444864</v>
      </c>
      <c r="U80" s="14">
        <f t="shared" ref="U80:U87" si="35">E80+K80+L80+O80+Q80</f>
        <v>76.367574688540543</v>
      </c>
      <c r="V80" s="14">
        <f t="shared" ref="V80:V87" si="36">F80+K80+M80+O80+Q80</f>
        <v>79.661836422967568</v>
      </c>
      <c r="W80" s="14">
        <f t="shared" ref="W80:W87" si="37">D80+K80+N80+O80+Q80</f>
        <v>102.55469053444864</v>
      </c>
      <c r="X80" s="14">
        <f t="shared" ref="X80:X87" si="38">H80+K80+L80+O80+Q80</f>
        <v>108.26735203281081</v>
      </c>
      <c r="Y80" s="14">
        <f t="shared" ref="Y80:Y87" si="39">I80+K80+M80+O80+Q80</f>
        <v>113.15660263445136</v>
      </c>
      <c r="Z80" s="14">
        <f t="shared" ref="Z80:Z87" si="40">J80+K80+N80+O80+Q80</f>
        <v>122.93510383773243</v>
      </c>
      <c r="AA80" s="14">
        <f t="shared" si="19"/>
        <v>113.18156688527026</v>
      </c>
      <c r="AB80" s="14">
        <f t="shared" si="19"/>
        <v>118.18549897953378</v>
      </c>
      <c r="AC80" s="14">
        <f t="shared" si="19"/>
        <v>128.19336316806078</v>
      </c>
      <c r="AD80" s="14">
        <f t="shared" si="19"/>
        <v>95.459468360675686</v>
      </c>
      <c r="AE80" s="14">
        <f t="shared" si="19"/>
        <v>99.577295528709456</v>
      </c>
      <c r="AF80" s="14">
        <f t="shared" si="19"/>
        <v>128.19336316806078</v>
      </c>
      <c r="AG80" s="14">
        <f t="shared" si="19"/>
        <v>135.3341900410135</v>
      </c>
      <c r="AH80" s="14">
        <f t="shared" si="19"/>
        <v>141.4457532930642</v>
      </c>
      <c r="AI80" s="14">
        <f t="shared" si="19"/>
        <v>153.66887979716554</v>
      </c>
    </row>
    <row r="81" spans="1:35" x14ac:dyDescent="0.25">
      <c r="A81" s="13" t="s">
        <v>65</v>
      </c>
      <c r="B81" s="14">
        <f>B5*B6*22/888*12*(1+B7/100+B8/100+B9/100)/B10</f>
        <v>77.977233508216216</v>
      </c>
      <c r="C81" s="15">
        <f t="shared" si="1"/>
        <v>81.876095183627029</v>
      </c>
      <c r="D81" s="15">
        <f t="shared" si="2"/>
        <v>89.673818534448642</v>
      </c>
      <c r="E81" s="14">
        <f>B5*B6*18/888*12*(1+B7/100+B8/100+B9/100)/B10</f>
        <v>63.799554688540546</v>
      </c>
      <c r="F81" s="15">
        <f t="shared" si="3"/>
        <v>66.989532422967571</v>
      </c>
      <c r="G81" s="15">
        <f t="shared" si="4"/>
        <v>73.36948789182162</v>
      </c>
      <c r="H81" s="14">
        <f>B5*B6*27/888*12*(1+B7/100+B8/100+B9/100)/B10</f>
        <v>95.699332032810815</v>
      </c>
      <c r="I81" s="15">
        <f t="shared" si="5"/>
        <v>100.48429863445136</v>
      </c>
      <c r="J81" s="15">
        <f t="shared" si="6"/>
        <v>110.05423183773243</v>
      </c>
      <c r="K81" s="14">
        <f>B12*B6</f>
        <v>9.3495999999999988</v>
      </c>
      <c r="L81" s="14">
        <f>B13*B6</f>
        <v>2.08568</v>
      </c>
      <c r="M81" s="14">
        <f t="shared" si="7"/>
        <v>2.1899640000000002</v>
      </c>
      <c r="N81" s="14">
        <f t="shared" si="8"/>
        <v>2.3985319999999999</v>
      </c>
      <c r="O81" s="34">
        <f>B14*B6</f>
        <v>5.3940000000000002E-2</v>
      </c>
      <c r="P81" s="43">
        <v>5.9999999999999995E-4</v>
      </c>
      <c r="Q81" s="38">
        <f>P81*B6</f>
        <v>1.0788</v>
      </c>
      <c r="R81" s="14">
        <f t="shared" si="32"/>
        <v>90.545253508216206</v>
      </c>
      <c r="S81" s="14">
        <f t="shared" si="33"/>
        <v>94.548399183627026</v>
      </c>
      <c r="T81" s="14">
        <f t="shared" si="34"/>
        <v>102.55469053444864</v>
      </c>
      <c r="U81" s="14">
        <f t="shared" si="35"/>
        <v>76.367574688540543</v>
      </c>
      <c r="V81" s="14">
        <f t="shared" si="36"/>
        <v>79.661836422967568</v>
      </c>
      <c r="W81" s="14">
        <f t="shared" si="37"/>
        <v>102.55469053444864</v>
      </c>
      <c r="X81" s="14">
        <f t="shared" si="38"/>
        <v>108.26735203281081</v>
      </c>
      <c r="Y81" s="14">
        <f t="shared" si="39"/>
        <v>113.15660263445136</v>
      </c>
      <c r="Z81" s="14">
        <f t="shared" si="40"/>
        <v>122.93510383773243</v>
      </c>
      <c r="AA81" s="14">
        <f t="shared" si="19"/>
        <v>113.18156688527026</v>
      </c>
      <c r="AB81" s="14">
        <f t="shared" si="19"/>
        <v>118.18549897953378</v>
      </c>
      <c r="AC81" s="14">
        <f t="shared" si="19"/>
        <v>128.19336316806078</v>
      </c>
      <c r="AD81" s="14">
        <f t="shared" si="19"/>
        <v>95.459468360675686</v>
      </c>
      <c r="AE81" s="14">
        <f t="shared" si="19"/>
        <v>99.577295528709456</v>
      </c>
      <c r="AF81" s="14">
        <f t="shared" si="19"/>
        <v>128.19336316806078</v>
      </c>
      <c r="AG81" s="14">
        <f t="shared" si="19"/>
        <v>135.3341900410135</v>
      </c>
      <c r="AH81" s="14">
        <f t="shared" si="19"/>
        <v>141.4457532930642</v>
      </c>
      <c r="AI81" s="14">
        <f t="shared" si="19"/>
        <v>153.66887979716554</v>
      </c>
    </row>
    <row r="82" spans="1:35" x14ac:dyDescent="0.25">
      <c r="A82" s="13" t="s">
        <v>66</v>
      </c>
      <c r="B82" s="14">
        <f>B5*B6*22/888*12*(1+B7/100+B8/100+B9/100)/B10</f>
        <v>77.977233508216216</v>
      </c>
      <c r="C82" s="15">
        <f t="shared" si="1"/>
        <v>81.876095183627029</v>
      </c>
      <c r="D82" s="15">
        <f t="shared" si="2"/>
        <v>89.673818534448642</v>
      </c>
      <c r="E82" s="14">
        <f>B5*B6*18/888*12*(1+B7/100+B8/100+B9/100)/B10</f>
        <v>63.799554688540546</v>
      </c>
      <c r="F82" s="15">
        <f t="shared" si="3"/>
        <v>66.989532422967571</v>
      </c>
      <c r="G82" s="15">
        <f t="shared" si="4"/>
        <v>73.36948789182162</v>
      </c>
      <c r="H82" s="14">
        <f>B5*B6*27/888*12*(1+B7/100+B8/100+B9/100)/B10</f>
        <v>95.699332032810815</v>
      </c>
      <c r="I82" s="15">
        <f t="shared" si="5"/>
        <v>100.48429863445136</v>
      </c>
      <c r="J82" s="15">
        <f t="shared" si="6"/>
        <v>110.05423183773243</v>
      </c>
      <c r="K82" s="14">
        <f>B12*B6</f>
        <v>9.3495999999999988</v>
      </c>
      <c r="L82" s="14">
        <f>B13*B6</f>
        <v>2.08568</v>
      </c>
      <c r="M82" s="14">
        <f t="shared" si="7"/>
        <v>2.1899640000000002</v>
      </c>
      <c r="N82" s="14">
        <f t="shared" si="8"/>
        <v>2.3985319999999999</v>
      </c>
      <c r="O82" s="34">
        <f>B14*B6</f>
        <v>5.3940000000000002E-2</v>
      </c>
      <c r="P82" s="43">
        <v>5.9999999999999995E-4</v>
      </c>
      <c r="Q82" s="38">
        <f>P82*B6</f>
        <v>1.0788</v>
      </c>
      <c r="R82" s="14">
        <f t="shared" si="32"/>
        <v>90.545253508216206</v>
      </c>
      <c r="S82" s="14">
        <f t="shared" si="33"/>
        <v>94.548399183627026</v>
      </c>
      <c r="T82" s="14">
        <f t="shared" si="34"/>
        <v>102.55469053444864</v>
      </c>
      <c r="U82" s="14">
        <f t="shared" si="35"/>
        <v>76.367574688540543</v>
      </c>
      <c r="V82" s="14">
        <f t="shared" si="36"/>
        <v>79.661836422967568</v>
      </c>
      <c r="W82" s="14">
        <f t="shared" si="37"/>
        <v>102.55469053444864</v>
      </c>
      <c r="X82" s="14">
        <f t="shared" si="38"/>
        <v>108.26735203281081</v>
      </c>
      <c r="Y82" s="14">
        <f t="shared" si="39"/>
        <v>113.15660263445136</v>
      </c>
      <c r="Z82" s="14">
        <f t="shared" si="40"/>
        <v>122.93510383773243</v>
      </c>
      <c r="AA82" s="14">
        <f t="shared" si="19"/>
        <v>113.18156688527026</v>
      </c>
      <c r="AB82" s="14">
        <f t="shared" si="19"/>
        <v>118.18549897953378</v>
      </c>
      <c r="AC82" s="14">
        <f t="shared" si="19"/>
        <v>128.19336316806078</v>
      </c>
      <c r="AD82" s="14">
        <f t="shared" si="19"/>
        <v>95.459468360675686</v>
      </c>
      <c r="AE82" s="14">
        <f t="shared" si="19"/>
        <v>99.577295528709456</v>
      </c>
      <c r="AF82" s="14">
        <f t="shared" si="19"/>
        <v>128.19336316806078</v>
      </c>
      <c r="AG82" s="14">
        <f t="shared" si="19"/>
        <v>135.3341900410135</v>
      </c>
      <c r="AH82" s="14">
        <f t="shared" si="19"/>
        <v>141.4457532930642</v>
      </c>
      <c r="AI82" s="14">
        <f t="shared" si="19"/>
        <v>153.66887979716554</v>
      </c>
    </row>
    <row r="83" spans="1:35" ht="30" x14ac:dyDescent="0.25">
      <c r="A83" s="13" t="s">
        <v>67</v>
      </c>
      <c r="B83" s="14">
        <f>B5*B6*22/888*12*(1+B7/100+B8/100+B9/100)/B10</f>
        <v>77.977233508216216</v>
      </c>
      <c r="C83" s="15">
        <f t="shared" si="1"/>
        <v>81.876095183627029</v>
      </c>
      <c r="D83" s="15">
        <f t="shared" si="2"/>
        <v>89.673818534448642</v>
      </c>
      <c r="E83" s="14">
        <f>B5*B6*18/888*12*(1+B7/100+B8/100+B9/100)/B10</f>
        <v>63.799554688540546</v>
      </c>
      <c r="F83" s="15">
        <f t="shared" si="3"/>
        <v>66.989532422967571</v>
      </c>
      <c r="G83" s="15">
        <f t="shared" si="4"/>
        <v>73.36948789182162</v>
      </c>
      <c r="H83" s="14">
        <f>B5*B6*27/888*12*(1+B7/100+B8/100+B9/100)/B10</f>
        <v>95.699332032810815</v>
      </c>
      <c r="I83" s="15">
        <f t="shared" si="5"/>
        <v>100.48429863445136</v>
      </c>
      <c r="J83" s="15">
        <f t="shared" si="6"/>
        <v>110.05423183773243</v>
      </c>
      <c r="K83" s="14">
        <f>B12*B6</f>
        <v>9.3495999999999988</v>
      </c>
      <c r="L83" s="14">
        <f>B13*B6</f>
        <v>2.08568</v>
      </c>
      <c r="M83" s="14">
        <f t="shared" si="7"/>
        <v>2.1899640000000002</v>
      </c>
      <c r="N83" s="14">
        <f t="shared" si="8"/>
        <v>2.3985319999999999</v>
      </c>
      <c r="O83" s="34">
        <f>B14*B6</f>
        <v>5.3940000000000002E-2</v>
      </c>
      <c r="P83" s="43">
        <v>5.9999999999999995E-4</v>
      </c>
      <c r="Q83" s="38">
        <f>P83*B6</f>
        <v>1.0788</v>
      </c>
      <c r="R83" s="14">
        <f t="shared" si="32"/>
        <v>90.545253508216206</v>
      </c>
      <c r="S83" s="14">
        <f t="shared" si="33"/>
        <v>94.548399183627026</v>
      </c>
      <c r="T83" s="14">
        <f t="shared" si="34"/>
        <v>102.55469053444864</v>
      </c>
      <c r="U83" s="14">
        <f t="shared" si="35"/>
        <v>76.367574688540543</v>
      </c>
      <c r="V83" s="14">
        <f t="shared" si="36"/>
        <v>79.661836422967568</v>
      </c>
      <c r="W83" s="14">
        <f t="shared" si="37"/>
        <v>102.55469053444864</v>
      </c>
      <c r="X83" s="14">
        <f t="shared" si="38"/>
        <v>108.26735203281081</v>
      </c>
      <c r="Y83" s="14">
        <f t="shared" si="39"/>
        <v>113.15660263445136</v>
      </c>
      <c r="Z83" s="14">
        <f t="shared" si="40"/>
        <v>122.93510383773243</v>
      </c>
      <c r="AA83" s="14">
        <f t="shared" si="19"/>
        <v>113.18156688527026</v>
      </c>
      <c r="AB83" s="14">
        <f t="shared" si="19"/>
        <v>118.18549897953378</v>
      </c>
      <c r="AC83" s="14">
        <f t="shared" si="19"/>
        <v>128.19336316806078</v>
      </c>
      <c r="AD83" s="14">
        <f t="shared" si="19"/>
        <v>95.459468360675686</v>
      </c>
      <c r="AE83" s="14">
        <f t="shared" si="19"/>
        <v>99.577295528709456</v>
      </c>
      <c r="AF83" s="14">
        <f t="shared" si="19"/>
        <v>128.19336316806078</v>
      </c>
      <c r="AG83" s="14">
        <f t="shared" si="19"/>
        <v>135.3341900410135</v>
      </c>
      <c r="AH83" s="14">
        <f t="shared" si="19"/>
        <v>141.4457532930642</v>
      </c>
      <c r="AI83" s="14">
        <f t="shared" si="19"/>
        <v>153.66887979716554</v>
      </c>
    </row>
    <row r="84" spans="1:35" ht="30" x14ac:dyDescent="0.25">
      <c r="A84" s="13" t="s">
        <v>68</v>
      </c>
      <c r="B84" s="14">
        <f>B5*B6*22/888*12*(1+B7/100+B8/100+B9/100)/B10</f>
        <v>77.977233508216216</v>
      </c>
      <c r="C84" s="15">
        <f t="shared" si="1"/>
        <v>81.876095183627029</v>
      </c>
      <c r="D84" s="15">
        <f t="shared" si="2"/>
        <v>89.673818534448642</v>
      </c>
      <c r="E84" s="14">
        <f>B5*B6*18/888*12*(1+B7/100+B8/100+B9/100)/B10</f>
        <v>63.799554688540546</v>
      </c>
      <c r="F84" s="15">
        <f t="shared" si="3"/>
        <v>66.989532422967571</v>
      </c>
      <c r="G84" s="15">
        <f t="shared" si="4"/>
        <v>73.36948789182162</v>
      </c>
      <c r="H84" s="14">
        <f>B5*B6*27/888*12*(1+B7/100+B8/100+B9/100)/B10</f>
        <v>95.699332032810815</v>
      </c>
      <c r="I84" s="15">
        <f t="shared" si="5"/>
        <v>100.48429863445136</v>
      </c>
      <c r="J84" s="15">
        <f t="shared" si="6"/>
        <v>110.05423183773243</v>
      </c>
      <c r="K84" s="14">
        <f>B12*B6</f>
        <v>9.3495999999999988</v>
      </c>
      <c r="L84" s="14">
        <f>B13*B6</f>
        <v>2.08568</v>
      </c>
      <c r="M84" s="14">
        <f t="shared" si="7"/>
        <v>2.1899640000000002</v>
      </c>
      <c r="N84" s="14">
        <f t="shared" si="8"/>
        <v>2.3985319999999999</v>
      </c>
      <c r="O84" s="34">
        <f>B14*B6</f>
        <v>5.3940000000000002E-2</v>
      </c>
      <c r="P84" s="43">
        <v>1.1999999999999999E-3</v>
      </c>
      <c r="Q84" s="38">
        <f>P84*B6</f>
        <v>2.1576</v>
      </c>
      <c r="R84" s="14">
        <f t="shared" si="32"/>
        <v>91.624053508216207</v>
      </c>
      <c r="S84" s="14">
        <f t="shared" si="33"/>
        <v>95.627199183627027</v>
      </c>
      <c r="T84" s="14">
        <f t="shared" si="34"/>
        <v>103.63349053444864</v>
      </c>
      <c r="U84" s="14">
        <f t="shared" si="35"/>
        <v>77.446374688540544</v>
      </c>
      <c r="V84" s="14">
        <f t="shared" si="36"/>
        <v>80.740636422967569</v>
      </c>
      <c r="W84" s="14">
        <f t="shared" si="37"/>
        <v>103.63349053444864</v>
      </c>
      <c r="X84" s="14">
        <f t="shared" si="38"/>
        <v>109.34615203281081</v>
      </c>
      <c r="Y84" s="14">
        <f t="shared" si="39"/>
        <v>114.23540263445136</v>
      </c>
      <c r="Z84" s="14">
        <f t="shared" si="40"/>
        <v>124.01390383773243</v>
      </c>
      <c r="AA84" s="14">
        <f t="shared" si="19"/>
        <v>114.53006688527026</v>
      </c>
      <c r="AB84" s="14">
        <f t="shared" si="19"/>
        <v>119.53399897953378</v>
      </c>
      <c r="AC84" s="14">
        <f t="shared" si="19"/>
        <v>129.54186316806079</v>
      </c>
      <c r="AD84" s="14">
        <f t="shared" si="19"/>
        <v>96.807968360675687</v>
      </c>
      <c r="AE84" s="14">
        <f t="shared" si="19"/>
        <v>100.92579552870946</v>
      </c>
      <c r="AF84" s="14">
        <f t="shared" si="19"/>
        <v>129.54186316806079</v>
      </c>
      <c r="AG84" s="14">
        <f t="shared" si="19"/>
        <v>136.6826900410135</v>
      </c>
      <c r="AH84" s="14">
        <f t="shared" si="19"/>
        <v>142.7942532930642</v>
      </c>
      <c r="AI84" s="14">
        <f t="shared" si="19"/>
        <v>155.01737979716555</v>
      </c>
    </row>
    <row r="85" spans="1:35" x14ac:dyDescent="0.25">
      <c r="A85" s="13" t="s">
        <v>69</v>
      </c>
      <c r="B85" s="14">
        <f>B5*B6*22/888*12*(1+B7/100+B8/100+B9/100)/B10</f>
        <v>77.977233508216216</v>
      </c>
      <c r="C85" s="15">
        <f t="shared" si="1"/>
        <v>81.876095183627029</v>
      </c>
      <c r="D85" s="15">
        <f t="shared" si="2"/>
        <v>89.673818534448642</v>
      </c>
      <c r="E85" s="14">
        <f>B5*B6*18/888*12*(1+B7/100+B8/100+B9/100)/B10</f>
        <v>63.799554688540546</v>
      </c>
      <c r="F85" s="15">
        <f t="shared" si="3"/>
        <v>66.989532422967571</v>
      </c>
      <c r="G85" s="15">
        <f t="shared" si="4"/>
        <v>73.36948789182162</v>
      </c>
      <c r="H85" s="14">
        <f>B5*B6*27/888*12*(1+B7/100+B8/100+B9/100)/B10</f>
        <v>95.699332032810815</v>
      </c>
      <c r="I85" s="15">
        <f t="shared" si="5"/>
        <v>100.48429863445136</v>
      </c>
      <c r="J85" s="15">
        <f t="shared" si="6"/>
        <v>110.05423183773243</v>
      </c>
      <c r="K85" s="14">
        <f>B12*B6</f>
        <v>9.3495999999999988</v>
      </c>
      <c r="L85" s="14">
        <f>B13*B6</f>
        <v>2.08568</v>
      </c>
      <c r="M85" s="14">
        <f t="shared" si="7"/>
        <v>2.1899640000000002</v>
      </c>
      <c r="N85" s="14">
        <f t="shared" si="8"/>
        <v>2.3985319999999999</v>
      </c>
      <c r="O85" s="34">
        <f>B14*B6</f>
        <v>5.3940000000000002E-2</v>
      </c>
      <c r="P85" s="43">
        <v>5.9999999999999995E-4</v>
      </c>
      <c r="Q85" s="38">
        <f>P85*B6</f>
        <v>1.0788</v>
      </c>
      <c r="R85" s="14">
        <f t="shared" si="32"/>
        <v>90.545253508216206</v>
      </c>
      <c r="S85" s="14">
        <f t="shared" si="33"/>
        <v>94.548399183627026</v>
      </c>
      <c r="T85" s="14">
        <f t="shared" si="34"/>
        <v>102.55469053444864</v>
      </c>
      <c r="U85" s="14">
        <f t="shared" si="35"/>
        <v>76.367574688540543</v>
      </c>
      <c r="V85" s="14">
        <f t="shared" si="36"/>
        <v>79.661836422967568</v>
      </c>
      <c r="W85" s="14">
        <f t="shared" si="37"/>
        <v>102.55469053444864</v>
      </c>
      <c r="X85" s="14">
        <f t="shared" si="38"/>
        <v>108.26735203281081</v>
      </c>
      <c r="Y85" s="14">
        <f t="shared" si="39"/>
        <v>113.15660263445136</v>
      </c>
      <c r="Z85" s="14">
        <f t="shared" si="40"/>
        <v>122.93510383773243</v>
      </c>
      <c r="AA85" s="14">
        <f t="shared" si="19"/>
        <v>113.18156688527026</v>
      </c>
      <c r="AB85" s="14">
        <f t="shared" si="19"/>
        <v>118.18549897953378</v>
      </c>
      <c r="AC85" s="14">
        <f t="shared" si="19"/>
        <v>128.19336316806078</v>
      </c>
      <c r="AD85" s="14">
        <f t="shared" si="19"/>
        <v>95.459468360675686</v>
      </c>
      <c r="AE85" s="14">
        <f t="shared" si="19"/>
        <v>99.577295528709456</v>
      </c>
      <c r="AF85" s="14">
        <f t="shared" si="19"/>
        <v>128.19336316806078</v>
      </c>
      <c r="AG85" s="14">
        <f t="shared" si="19"/>
        <v>135.3341900410135</v>
      </c>
      <c r="AH85" s="14">
        <f t="shared" si="19"/>
        <v>141.4457532930642</v>
      </c>
      <c r="AI85" s="14">
        <f t="shared" si="19"/>
        <v>153.66887979716554</v>
      </c>
    </row>
    <row r="86" spans="1:35" x14ac:dyDescent="0.25">
      <c r="A86" s="13" t="s">
        <v>70</v>
      </c>
      <c r="B86" s="14">
        <f>B5*B6*22/888*12*(1+B7/100+B8/100+B9/100)/B10</f>
        <v>77.977233508216216</v>
      </c>
      <c r="C86" s="15">
        <f t="shared" si="1"/>
        <v>81.876095183627029</v>
      </c>
      <c r="D86" s="15">
        <f t="shared" si="2"/>
        <v>89.673818534448642</v>
      </c>
      <c r="E86" s="14">
        <f>B5*B6*18/888*12*(1+B7/100+B8/100+B9/100)/B10</f>
        <v>63.799554688540546</v>
      </c>
      <c r="F86" s="15">
        <f t="shared" si="3"/>
        <v>66.989532422967571</v>
      </c>
      <c r="G86" s="15">
        <f t="shared" si="4"/>
        <v>73.36948789182162</v>
      </c>
      <c r="H86" s="14">
        <f>B5*B6*27/888*12*(1+B7/100+B8/100+B9/100)/B10</f>
        <v>95.699332032810815</v>
      </c>
      <c r="I86" s="15">
        <f t="shared" si="5"/>
        <v>100.48429863445136</v>
      </c>
      <c r="J86" s="15">
        <f t="shared" si="6"/>
        <v>110.05423183773243</v>
      </c>
      <c r="K86" s="14">
        <f>B12*B6</f>
        <v>9.3495999999999988</v>
      </c>
      <c r="L86" s="14">
        <f>B13*B6</f>
        <v>2.08568</v>
      </c>
      <c r="M86" s="14">
        <f t="shared" si="7"/>
        <v>2.1899640000000002</v>
      </c>
      <c r="N86" s="14">
        <f t="shared" si="8"/>
        <v>2.3985319999999999</v>
      </c>
      <c r="O86" s="34">
        <f>B14*B6</f>
        <v>5.3940000000000002E-2</v>
      </c>
      <c r="P86" s="43">
        <v>5.9999999999999995E-4</v>
      </c>
      <c r="Q86" s="38">
        <f>P86*B6</f>
        <v>1.0788</v>
      </c>
      <c r="R86" s="14">
        <f t="shared" si="32"/>
        <v>90.545253508216206</v>
      </c>
      <c r="S86" s="14">
        <f t="shared" si="33"/>
        <v>94.548399183627026</v>
      </c>
      <c r="T86" s="14">
        <f t="shared" si="34"/>
        <v>102.55469053444864</v>
      </c>
      <c r="U86" s="14">
        <f t="shared" si="35"/>
        <v>76.367574688540543</v>
      </c>
      <c r="V86" s="14">
        <f t="shared" si="36"/>
        <v>79.661836422967568</v>
      </c>
      <c r="W86" s="14">
        <f t="shared" si="37"/>
        <v>102.55469053444864</v>
      </c>
      <c r="X86" s="14">
        <f t="shared" si="38"/>
        <v>108.26735203281081</v>
      </c>
      <c r="Y86" s="14">
        <f t="shared" si="39"/>
        <v>113.15660263445136</v>
      </c>
      <c r="Z86" s="14">
        <f t="shared" si="40"/>
        <v>122.93510383773243</v>
      </c>
      <c r="AA86" s="14">
        <f t="shared" si="19"/>
        <v>113.18156688527026</v>
      </c>
      <c r="AB86" s="14">
        <f t="shared" si="19"/>
        <v>118.18549897953378</v>
      </c>
      <c r="AC86" s="14">
        <f t="shared" si="19"/>
        <v>128.19336316806078</v>
      </c>
      <c r="AD86" s="14">
        <f t="shared" si="19"/>
        <v>95.459468360675686</v>
      </c>
      <c r="AE86" s="14">
        <f t="shared" si="19"/>
        <v>99.577295528709456</v>
      </c>
      <c r="AF86" s="14">
        <f t="shared" si="19"/>
        <v>128.19336316806078</v>
      </c>
      <c r="AG86" s="14">
        <f t="shared" si="19"/>
        <v>135.3341900410135</v>
      </c>
      <c r="AH86" s="14">
        <f t="shared" si="19"/>
        <v>141.4457532930642</v>
      </c>
      <c r="AI86" s="14">
        <f t="shared" si="19"/>
        <v>153.66887979716554</v>
      </c>
    </row>
    <row r="87" spans="1:35" x14ac:dyDescent="0.25">
      <c r="A87" s="16" t="s">
        <v>71</v>
      </c>
      <c r="B87" s="14">
        <f>B5*B6*22/888*12*(1+B7/100+B8/100+B9/100)/B10</f>
        <v>77.977233508216216</v>
      </c>
      <c r="C87" s="15">
        <f t="shared" si="1"/>
        <v>81.876095183627029</v>
      </c>
      <c r="D87" s="15">
        <f t="shared" si="2"/>
        <v>89.673818534448642</v>
      </c>
      <c r="E87" s="14">
        <f>B5*B6*18/888*12*(1+B7/100+B8/100+B9/100)/B10</f>
        <v>63.799554688540546</v>
      </c>
      <c r="F87" s="15">
        <f t="shared" si="3"/>
        <v>66.989532422967571</v>
      </c>
      <c r="G87" s="15">
        <f t="shared" si="4"/>
        <v>73.36948789182162</v>
      </c>
      <c r="H87" s="14">
        <f>B5*B6*27/888*12*(1+B7/100+B8/100+B9/100)/B10</f>
        <v>95.699332032810815</v>
      </c>
      <c r="I87" s="15">
        <f t="shared" si="5"/>
        <v>100.48429863445136</v>
      </c>
      <c r="J87" s="15">
        <f t="shared" si="6"/>
        <v>110.05423183773243</v>
      </c>
      <c r="K87" s="14">
        <f>B12*B6</f>
        <v>9.3495999999999988</v>
      </c>
      <c r="L87" s="14">
        <f>B13*B6</f>
        <v>2.08568</v>
      </c>
      <c r="M87" s="14">
        <f t="shared" si="7"/>
        <v>2.1899640000000002</v>
      </c>
      <c r="N87" s="14">
        <f t="shared" si="8"/>
        <v>2.3985319999999999</v>
      </c>
      <c r="O87" s="34">
        <f>B14*B6</f>
        <v>5.3940000000000002E-2</v>
      </c>
      <c r="P87" s="44">
        <v>5.9999999999999995E-4</v>
      </c>
      <c r="Q87" s="38">
        <f>P87*B6</f>
        <v>1.0788</v>
      </c>
      <c r="R87" s="14">
        <f t="shared" si="32"/>
        <v>90.545253508216206</v>
      </c>
      <c r="S87" s="14">
        <f t="shared" si="33"/>
        <v>94.548399183627026</v>
      </c>
      <c r="T87" s="14">
        <f t="shared" si="34"/>
        <v>102.55469053444864</v>
      </c>
      <c r="U87" s="14">
        <f t="shared" si="35"/>
        <v>76.367574688540543</v>
      </c>
      <c r="V87" s="14">
        <f t="shared" si="36"/>
        <v>79.661836422967568</v>
      </c>
      <c r="W87" s="14">
        <f t="shared" si="37"/>
        <v>102.55469053444864</v>
      </c>
      <c r="X87" s="14">
        <f t="shared" si="38"/>
        <v>108.26735203281081</v>
      </c>
      <c r="Y87" s="14">
        <f t="shared" si="39"/>
        <v>113.15660263445136</v>
      </c>
      <c r="Z87" s="14">
        <f t="shared" si="40"/>
        <v>122.93510383773243</v>
      </c>
      <c r="AA87" s="14">
        <f t="shared" si="19"/>
        <v>113.18156688527026</v>
      </c>
      <c r="AB87" s="14">
        <f t="shared" si="19"/>
        <v>118.18549897953378</v>
      </c>
      <c r="AC87" s="14">
        <f t="shared" si="19"/>
        <v>128.19336316806078</v>
      </c>
      <c r="AD87" s="14">
        <f t="shared" si="19"/>
        <v>95.459468360675686</v>
      </c>
      <c r="AE87" s="14">
        <f t="shared" si="19"/>
        <v>99.577295528709456</v>
      </c>
      <c r="AF87" s="14">
        <f t="shared" si="19"/>
        <v>128.19336316806078</v>
      </c>
      <c r="AG87" s="14">
        <f t="shared" si="19"/>
        <v>135.3341900410135</v>
      </c>
      <c r="AH87" s="14">
        <f t="shared" si="19"/>
        <v>141.4457532930642</v>
      </c>
      <c r="AI87" s="14">
        <f t="shared" si="19"/>
        <v>153.66887979716554</v>
      </c>
    </row>
    <row r="88" spans="1:35" x14ac:dyDescent="0.25">
      <c r="A88" s="10" t="s">
        <v>72</v>
      </c>
      <c r="B88" s="11"/>
      <c r="C88" s="11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35"/>
      <c r="P88" s="45" t="s">
        <v>109</v>
      </c>
      <c r="Q88" s="39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1:35" ht="30" x14ac:dyDescent="0.25">
      <c r="A89" s="13" t="s">
        <v>73</v>
      </c>
      <c r="B89" s="14">
        <f>B5*B6*22/888*12*(1+B7/100+B8/100+B9/100)/B10</f>
        <v>77.977233508216216</v>
      </c>
      <c r="C89" s="15">
        <f t="shared" si="1"/>
        <v>81.876095183627029</v>
      </c>
      <c r="D89" s="15">
        <f t="shared" si="2"/>
        <v>89.673818534448642</v>
      </c>
      <c r="E89" s="14">
        <f>B5*B6*18/888*12*(1+B7/100+B8/100+B9/100)/B10</f>
        <v>63.799554688540546</v>
      </c>
      <c r="F89" s="15">
        <f t="shared" si="3"/>
        <v>66.989532422967571</v>
      </c>
      <c r="G89" s="15">
        <f t="shared" si="4"/>
        <v>73.36948789182162</v>
      </c>
      <c r="H89" s="14">
        <f>B5*B6*27/888*12*(1+B7/100+B8/100+B9/100)/B10</f>
        <v>95.699332032810815</v>
      </c>
      <c r="I89" s="15">
        <f t="shared" si="5"/>
        <v>100.48429863445136</v>
      </c>
      <c r="J89" s="15">
        <f t="shared" si="6"/>
        <v>110.05423183773243</v>
      </c>
      <c r="K89" s="14">
        <f>B12*B6</f>
        <v>9.3495999999999988</v>
      </c>
      <c r="L89" s="14">
        <f>B13*B6</f>
        <v>2.08568</v>
      </c>
      <c r="M89" s="14">
        <f t="shared" si="7"/>
        <v>2.1899640000000002</v>
      </c>
      <c r="N89" s="14">
        <f t="shared" si="8"/>
        <v>2.3985319999999999</v>
      </c>
      <c r="O89" s="34">
        <f>B14*B6</f>
        <v>5.3940000000000002E-2</v>
      </c>
      <c r="P89" s="43">
        <v>1.5E-3</v>
      </c>
      <c r="Q89" s="38">
        <f>P89*B6</f>
        <v>2.6970000000000001</v>
      </c>
      <c r="R89" s="14">
        <f>B89+K89+L89+O89+Q89</f>
        <v>92.163453508216207</v>
      </c>
      <c r="S89" s="14">
        <f>C89+K89+M89+O89+Q89</f>
        <v>96.166599183627028</v>
      </c>
      <c r="T89" s="14">
        <f>D89+K89+N89+O89+Q89</f>
        <v>104.17289053444864</v>
      </c>
      <c r="U89" s="14">
        <f>E89+K89+L89+O89+Q89</f>
        <v>77.985774688540545</v>
      </c>
      <c r="V89" s="14">
        <f>F89+K89+M89+O89+Q89</f>
        <v>81.280036422967569</v>
      </c>
      <c r="W89" s="14">
        <f>D89+K89+N89+O89+Q89</f>
        <v>104.17289053444864</v>
      </c>
      <c r="X89" s="14">
        <f>H89+K89+L89+O89+Q89</f>
        <v>109.88555203281081</v>
      </c>
      <c r="Y89" s="14">
        <f>I89+K89+M89+O89+Q89</f>
        <v>114.77480263445136</v>
      </c>
      <c r="Z89" s="14">
        <f>J89+K89+N89+O89+Q89</f>
        <v>124.55330383773243</v>
      </c>
      <c r="AA89" s="14">
        <f t="shared" si="19"/>
        <v>115.20431688527026</v>
      </c>
      <c r="AB89" s="14">
        <f t="shared" si="19"/>
        <v>120.20824897953378</v>
      </c>
      <c r="AC89" s="14">
        <f t="shared" si="19"/>
        <v>130.21611316806082</v>
      </c>
      <c r="AD89" s="14">
        <f t="shared" si="19"/>
        <v>97.482218360675688</v>
      </c>
      <c r="AE89" s="14">
        <f t="shared" si="19"/>
        <v>101.60004552870946</v>
      </c>
      <c r="AF89" s="14">
        <f t="shared" si="19"/>
        <v>130.21611316806082</v>
      </c>
      <c r="AG89" s="14">
        <f t="shared" si="19"/>
        <v>137.3569400410135</v>
      </c>
      <c r="AH89" s="14">
        <f t="shared" si="19"/>
        <v>143.4685032930642</v>
      </c>
      <c r="AI89" s="14">
        <f t="shared" si="19"/>
        <v>155.69162979716555</v>
      </c>
    </row>
    <row r="90" spans="1:35" x14ac:dyDescent="0.25">
      <c r="A90" s="13" t="s">
        <v>74</v>
      </c>
      <c r="B90" s="14">
        <f>B5*B6*22/888*12*(1+B7/100+B8/100+B9/100)/B10</f>
        <v>77.977233508216216</v>
      </c>
      <c r="C90" s="15">
        <f t="shared" si="1"/>
        <v>81.876095183627029</v>
      </c>
      <c r="D90" s="15">
        <f t="shared" si="2"/>
        <v>89.673818534448642</v>
      </c>
      <c r="E90" s="14">
        <f>B5*B6*18/888*12*(1+B7/100+B8/100+B9/100)/B10</f>
        <v>63.799554688540546</v>
      </c>
      <c r="F90" s="15">
        <f t="shared" si="3"/>
        <v>66.989532422967571</v>
      </c>
      <c r="G90" s="15">
        <f t="shared" si="4"/>
        <v>73.36948789182162</v>
      </c>
      <c r="H90" s="14">
        <f>B5*B6*27/888*12*(1+B7/100+B8/100+B9/100)/B10</f>
        <v>95.699332032810815</v>
      </c>
      <c r="I90" s="15">
        <f t="shared" si="5"/>
        <v>100.48429863445136</v>
      </c>
      <c r="J90" s="15">
        <f t="shared" si="6"/>
        <v>110.05423183773243</v>
      </c>
      <c r="K90" s="14">
        <f>B12*B6</f>
        <v>9.3495999999999988</v>
      </c>
      <c r="L90" s="14">
        <f>B13*B6</f>
        <v>2.08568</v>
      </c>
      <c r="M90" s="14">
        <f t="shared" si="7"/>
        <v>2.1899640000000002</v>
      </c>
      <c r="N90" s="14">
        <f t="shared" si="8"/>
        <v>2.3985319999999999</v>
      </c>
      <c r="O90" s="34">
        <f>B14*B6</f>
        <v>5.3940000000000002E-2</v>
      </c>
      <c r="P90" s="43">
        <v>1.5E-3</v>
      </c>
      <c r="Q90" s="38">
        <f>P90*B6</f>
        <v>2.6970000000000001</v>
      </c>
      <c r="R90" s="14">
        <f>B90+K90+L90+O90+Q90</f>
        <v>92.163453508216207</v>
      </c>
      <c r="S90" s="14">
        <f>C90+K90+M90+O90+Q90</f>
        <v>96.166599183627028</v>
      </c>
      <c r="T90" s="14">
        <f>D90+K90+N90+O90+Q90</f>
        <v>104.17289053444864</v>
      </c>
      <c r="U90" s="14">
        <f>E90+K90+L90+O90+Q90</f>
        <v>77.985774688540545</v>
      </c>
      <c r="V90" s="14">
        <f>F90+K90+M90+O90+Q90</f>
        <v>81.280036422967569</v>
      </c>
      <c r="W90" s="14">
        <f>D90+K90+N90+O90+Q90</f>
        <v>104.17289053444864</v>
      </c>
      <c r="X90" s="14">
        <f>H90+K90+L90+O90+Q90</f>
        <v>109.88555203281081</v>
      </c>
      <c r="Y90" s="14">
        <f>I90+K90+M90+O90+Q90</f>
        <v>114.77480263445136</v>
      </c>
      <c r="Z90" s="14">
        <f>J90+K90+N90+O90+Q90</f>
        <v>124.55330383773243</v>
      </c>
      <c r="AA90" s="14">
        <f t="shared" si="19"/>
        <v>115.20431688527026</v>
      </c>
      <c r="AB90" s="14">
        <f t="shared" si="19"/>
        <v>120.20824897953378</v>
      </c>
      <c r="AC90" s="14">
        <f t="shared" si="19"/>
        <v>130.21611316806082</v>
      </c>
      <c r="AD90" s="14">
        <f t="shared" si="19"/>
        <v>97.482218360675688</v>
      </c>
      <c r="AE90" s="14">
        <f t="shared" si="19"/>
        <v>101.60004552870946</v>
      </c>
      <c r="AF90" s="14">
        <f t="shared" si="19"/>
        <v>130.21611316806082</v>
      </c>
      <c r="AG90" s="14">
        <f t="shared" si="19"/>
        <v>137.3569400410135</v>
      </c>
      <c r="AH90" s="14">
        <f t="shared" si="19"/>
        <v>143.4685032930642</v>
      </c>
      <c r="AI90" s="14">
        <f t="shared" si="19"/>
        <v>155.69162979716555</v>
      </c>
    </row>
    <row r="91" spans="1:35" x14ac:dyDescent="0.25">
      <c r="A91" s="16" t="s">
        <v>75</v>
      </c>
      <c r="B91" s="14">
        <f>B5*B6*22/888*12*(1+B7/100+B8/100+B9/100)/B10</f>
        <v>77.977233508216216</v>
      </c>
      <c r="C91" s="15">
        <f t="shared" si="1"/>
        <v>81.876095183627029</v>
      </c>
      <c r="D91" s="15">
        <f t="shared" si="2"/>
        <v>89.673818534448642</v>
      </c>
      <c r="E91" s="14">
        <f>B5*B6*18/888*12*(1+B7/100+B8/100+B9/100)/B10</f>
        <v>63.799554688540546</v>
      </c>
      <c r="F91" s="15">
        <f t="shared" si="3"/>
        <v>66.989532422967571</v>
      </c>
      <c r="G91" s="15">
        <f t="shared" si="4"/>
        <v>73.36948789182162</v>
      </c>
      <c r="H91" s="14">
        <f>B5*B6*27/888*12*(1+B7/100+B8/100+B9/100)/B10</f>
        <v>95.699332032810815</v>
      </c>
      <c r="I91" s="15">
        <f t="shared" si="5"/>
        <v>100.48429863445136</v>
      </c>
      <c r="J91" s="15">
        <f t="shared" si="6"/>
        <v>110.05423183773243</v>
      </c>
      <c r="K91" s="14">
        <f>B12*B6</f>
        <v>9.3495999999999988</v>
      </c>
      <c r="L91" s="14">
        <f>B13*B6</f>
        <v>2.08568</v>
      </c>
      <c r="M91" s="14">
        <f t="shared" si="7"/>
        <v>2.1899640000000002</v>
      </c>
      <c r="N91" s="14">
        <f t="shared" si="8"/>
        <v>2.3985319999999999</v>
      </c>
      <c r="O91" s="34">
        <f>B14*B6</f>
        <v>5.3940000000000002E-2</v>
      </c>
      <c r="P91" s="44">
        <v>1.5E-3</v>
      </c>
      <c r="Q91" s="38">
        <f>P91*B6</f>
        <v>2.6970000000000001</v>
      </c>
      <c r="R91" s="14">
        <f>B91+K91+L91+O91+Q91</f>
        <v>92.163453508216207</v>
      </c>
      <c r="S91" s="14">
        <f>C91+K91+M91+O91+Q91</f>
        <v>96.166599183627028</v>
      </c>
      <c r="T91" s="14">
        <f>D91+K91+N91+O91+Q91</f>
        <v>104.17289053444864</v>
      </c>
      <c r="U91" s="14">
        <f>E91+K91+L91+O91+Q91</f>
        <v>77.985774688540545</v>
      </c>
      <c r="V91" s="14">
        <f>F91+K91+M91+O91+Q91</f>
        <v>81.280036422967569</v>
      </c>
      <c r="W91" s="14">
        <f>D91+K91+N91+O91+Q91</f>
        <v>104.17289053444864</v>
      </c>
      <c r="X91" s="14">
        <f>H91+K91+L91+O91+Q91</f>
        <v>109.88555203281081</v>
      </c>
      <c r="Y91" s="14">
        <f>I91+K91+M91+O91+Q91</f>
        <v>114.77480263445136</v>
      </c>
      <c r="Z91" s="14">
        <f>J91+K91+N91+O91+Q91</f>
        <v>124.55330383773243</v>
      </c>
      <c r="AA91" s="14">
        <f t="shared" si="19"/>
        <v>115.20431688527026</v>
      </c>
      <c r="AB91" s="14">
        <f t="shared" si="19"/>
        <v>120.20824897953378</v>
      </c>
      <c r="AC91" s="14">
        <f t="shared" si="19"/>
        <v>130.21611316806082</v>
      </c>
      <c r="AD91" s="14">
        <f t="shared" si="19"/>
        <v>97.482218360675688</v>
      </c>
      <c r="AE91" s="14">
        <f t="shared" si="19"/>
        <v>101.60004552870946</v>
      </c>
      <c r="AF91" s="14">
        <f t="shared" si="19"/>
        <v>130.21611316806082</v>
      </c>
      <c r="AG91" s="14">
        <f t="shared" si="19"/>
        <v>137.3569400410135</v>
      </c>
      <c r="AH91" s="14">
        <f t="shared" si="19"/>
        <v>143.4685032930642</v>
      </c>
      <c r="AI91" s="14">
        <f t="shared" si="19"/>
        <v>155.69162979716555</v>
      </c>
    </row>
    <row r="92" spans="1:35" x14ac:dyDescent="0.25">
      <c r="A92" s="10" t="s">
        <v>76</v>
      </c>
      <c r="B92" s="11"/>
      <c r="C92" s="11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35"/>
      <c r="P92" s="45" t="s">
        <v>109</v>
      </c>
      <c r="Q92" s="39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1:35" x14ac:dyDescent="0.25">
      <c r="A93" s="13" t="s">
        <v>77</v>
      </c>
      <c r="B93" s="14">
        <f>B5*B6*22/888*12*(1+B7/100+B8/100+B9/100)/B10</f>
        <v>77.977233508216216</v>
      </c>
      <c r="C93" s="15">
        <f t="shared" si="1"/>
        <v>81.876095183627029</v>
      </c>
      <c r="D93" s="15">
        <f t="shared" si="2"/>
        <v>89.673818534448642</v>
      </c>
      <c r="E93" s="14">
        <f>B5*B6*18/888*12*(1+B7/100+B8/100+B9/100)/B10</f>
        <v>63.799554688540546</v>
      </c>
      <c r="F93" s="15">
        <f t="shared" si="3"/>
        <v>66.989532422967571</v>
      </c>
      <c r="G93" s="15">
        <f t="shared" si="4"/>
        <v>73.36948789182162</v>
      </c>
      <c r="H93" s="14">
        <f>B5*B6*27/888*12*(1+B7/100+B8/100+B9/100)/B10</f>
        <v>95.699332032810815</v>
      </c>
      <c r="I93" s="15">
        <f t="shared" si="5"/>
        <v>100.48429863445136</v>
      </c>
      <c r="J93" s="15">
        <f t="shared" si="6"/>
        <v>110.05423183773243</v>
      </c>
      <c r="K93" s="14">
        <f>B12*B6</f>
        <v>9.3495999999999988</v>
      </c>
      <c r="L93" s="14">
        <f>B13*B6</f>
        <v>2.08568</v>
      </c>
      <c r="M93" s="14">
        <f t="shared" si="7"/>
        <v>2.1899640000000002</v>
      </c>
      <c r="N93" s="14">
        <f t="shared" si="8"/>
        <v>2.3985319999999999</v>
      </c>
      <c r="O93" s="34">
        <f>B14*B6</f>
        <v>5.3940000000000002E-2</v>
      </c>
      <c r="P93" s="43">
        <v>1.5E-3</v>
      </c>
      <c r="Q93" s="38">
        <f>P93*B6</f>
        <v>2.6970000000000001</v>
      </c>
      <c r="R93" s="14">
        <f>B93+K93+L93+O93+Q93</f>
        <v>92.163453508216207</v>
      </c>
      <c r="S93" s="14">
        <f>C93+K93+M93+O93+Q93</f>
        <v>96.166599183627028</v>
      </c>
      <c r="T93" s="14">
        <f>D93+K93+N93+O93+Q93</f>
        <v>104.17289053444864</v>
      </c>
      <c r="U93" s="14">
        <f>E93+K93+L93+O93+Q93</f>
        <v>77.985774688540545</v>
      </c>
      <c r="V93" s="14">
        <f>F93+K93+M93+O93+Q93</f>
        <v>81.280036422967569</v>
      </c>
      <c r="W93" s="14">
        <f>D93+K93+N93+O93+Q93</f>
        <v>104.17289053444864</v>
      </c>
      <c r="X93" s="14">
        <f>H93+K93+L93+O93+Q93</f>
        <v>109.88555203281081</v>
      </c>
      <c r="Y93" s="14">
        <f>I93+K93+M93+O93+Q93</f>
        <v>114.77480263445136</v>
      </c>
      <c r="Z93" s="14">
        <f>J93+K93+N93+O93+Q93</f>
        <v>124.55330383773243</v>
      </c>
      <c r="AA93" s="14">
        <f t="shared" ref="AA93:AI94" si="41">R93*1.25</f>
        <v>115.20431688527026</v>
      </c>
      <c r="AB93" s="14">
        <f t="shared" si="41"/>
        <v>120.20824897953378</v>
      </c>
      <c r="AC93" s="14">
        <f t="shared" si="41"/>
        <v>130.21611316806082</v>
      </c>
      <c r="AD93" s="14">
        <f t="shared" si="41"/>
        <v>97.482218360675688</v>
      </c>
      <c r="AE93" s="14">
        <f t="shared" si="41"/>
        <v>101.60004552870946</v>
      </c>
      <c r="AF93" s="14">
        <f t="shared" si="41"/>
        <v>130.21611316806082</v>
      </c>
      <c r="AG93" s="14">
        <f t="shared" si="41"/>
        <v>137.3569400410135</v>
      </c>
      <c r="AH93" s="14">
        <f t="shared" si="41"/>
        <v>143.4685032930642</v>
      </c>
      <c r="AI93" s="14">
        <f t="shared" si="41"/>
        <v>155.69162979716555</v>
      </c>
    </row>
    <row r="94" spans="1:35" x14ac:dyDescent="0.25">
      <c r="A94" s="16" t="s">
        <v>78</v>
      </c>
      <c r="B94" s="14">
        <f>B5*B6*22/888*12*(1+B7/100+B8/100+B9/100)/B10</f>
        <v>77.977233508216216</v>
      </c>
      <c r="C94" s="15">
        <f t="shared" ref="C94" si="42">B94*1.05</f>
        <v>81.876095183627029</v>
      </c>
      <c r="D94" s="15">
        <f t="shared" ref="D94" si="43">B94*1.15</f>
        <v>89.673818534448642</v>
      </c>
      <c r="E94" s="14">
        <f>B5*B6*18/888*12*(1+B7/100+B8/100+B9/100)/B10</f>
        <v>63.799554688540546</v>
      </c>
      <c r="F94" s="15">
        <f t="shared" ref="F94" si="44">E94*1.05</f>
        <v>66.989532422967571</v>
      </c>
      <c r="G94" s="15">
        <f t="shared" ref="G94" si="45">E94*1.15</f>
        <v>73.36948789182162</v>
      </c>
      <c r="H94" s="14">
        <f>B5*B6*27/888*12*(1+B7/100+B8/100+B9/100)/B10</f>
        <v>95.699332032810815</v>
      </c>
      <c r="I94" s="15">
        <f t="shared" ref="I94" si="46">H94*1.05</f>
        <v>100.48429863445136</v>
      </c>
      <c r="J94" s="15">
        <f t="shared" ref="J94" si="47">H94*1.15</f>
        <v>110.05423183773243</v>
      </c>
      <c r="K94" s="14">
        <f>B12*B6</f>
        <v>9.3495999999999988</v>
      </c>
      <c r="L94" s="14">
        <f>B13*B6</f>
        <v>2.08568</v>
      </c>
      <c r="M94" s="14">
        <f t="shared" ref="M94" si="48">L94*1.05</f>
        <v>2.1899640000000002</v>
      </c>
      <c r="N94" s="14">
        <f t="shared" ref="N94" si="49">L94*1.15</f>
        <v>2.3985319999999999</v>
      </c>
      <c r="O94" s="34">
        <f>B14*B6</f>
        <v>5.3940000000000002E-2</v>
      </c>
      <c r="P94" s="43">
        <v>1.5E-3</v>
      </c>
      <c r="Q94" s="38">
        <f>P94*B6</f>
        <v>2.6970000000000001</v>
      </c>
      <c r="R94" s="14">
        <f>B94+K94+L94+O94+Q94</f>
        <v>92.163453508216207</v>
      </c>
      <c r="S94" s="14">
        <f>C94+K94+M94+O94+Q94</f>
        <v>96.166599183627028</v>
      </c>
      <c r="T94" s="14">
        <f>D94+K94+N94+O94+Q94</f>
        <v>104.17289053444864</v>
      </c>
      <c r="U94" s="14">
        <f>E94+K94+L94+O94+Q94</f>
        <v>77.985774688540545</v>
      </c>
      <c r="V94" s="14">
        <f>F94+K94+M94+O94+Q94</f>
        <v>81.280036422967569</v>
      </c>
      <c r="W94" s="14">
        <f>D94+K94+N94+O94+Q94</f>
        <v>104.17289053444864</v>
      </c>
      <c r="X94" s="14">
        <f>H94+K94+L94+O94+Q94</f>
        <v>109.88555203281081</v>
      </c>
      <c r="Y94" s="14">
        <f>I94+K94+M94+O94+Q94</f>
        <v>114.77480263445136</v>
      </c>
      <c r="Z94" s="14">
        <f>J94+K94+N94+O94+Q94</f>
        <v>124.55330383773243</v>
      </c>
      <c r="AA94" s="14">
        <f t="shared" si="41"/>
        <v>115.20431688527026</v>
      </c>
      <c r="AB94" s="14">
        <f t="shared" si="41"/>
        <v>120.20824897953378</v>
      </c>
      <c r="AC94" s="14">
        <f t="shared" si="41"/>
        <v>130.21611316806082</v>
      </c>
      <c r="AD94" s="14">
        <f t="shared" si="41"/>
        <v>97.482218360675688</v>
      </c>
      <c r="AE94" s="14">
        <f t="shared" si="41"/>
        <v>101.60004552870946</v>
      </c>
      <c r="AF94" s="14">
        <f t="shared" si="41"/>
        <v>130.21611316806082</v>
      </c>
      <c r="AG94" s="14">
        <f t="shared" si="41"/>
        <v>137.3569400410135</v>
      </c>
      <c r="AH94" s="14">
        <f t="shared" si="41"/>
        <v>143.4685032930642</v>
      </c>
      <c r="AI94" s="14">
        <f>Z94*1.25</f>
        <v>155.69162979716555</v>
      </c>
    </row>
    <row r="95" spans="1:35" x14ac:dyDescent="0.25">
      <c r="A95" s="17"/>
      <c r="B95" s="17"/>
    </row>
  </sheetData>
  <mergeCells count="23">
    <mergeCell ref="AA21:AC21"/>
    <mergeCell ref="AD21:AF21"/>
    <mergeCell ref="AG21:AI21"/>
    <mergeCell ref="AA20:AI20"/>
    <mergeCell ref="B21:D21"/>
    <mergeCell ref="E21:G21"/>
    <mergeCell ref="H21:J21"/>
    <mergeCell ref="L21:L22"/>
    <mergeCell ref="M21:M22"/>
    <mergeCell ref="N21:N22"/>
    <mergeCell ref="P21:P22"/>
    <mergeCell ref="Q21:Q22"/>
    <mergeCell ref="R21:T21"/>
    <mergeCell ref="A2:S2"/>
    <mergeCell ref="A20:A22"/>
    <mergeCell ref="B20:J20"/>
    <mergeCell ref="K20:K22"/>
    <mergeCell ref="L20:N20"/>
    <mergeCell ref="O20:O22"/>
    <mergeCell ref="P20:Q20"/>
    <mergeCell ref="R20:Z20"/>
    <mergeCell ref="U21:W21"/>
    <mergeCell ref="X21:Z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Kredito PM lėšos nuo 2026</vt:lpstr>
      <vt:lpstr>Lėšų apskaičiavimas nuo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Markelienė Kristina</dc:creator>
  <cp:lastModifiedBy>Žabelovičienė Irma | ŠMSM</cp:lastModifiedBy>
  <cp:lastPrinted>2021-12-30T11:13:31Z</cp:lastPrinted>
  <dcterms:created xsi:type="dcterms:W3CDTF">2020-12-31T08:48:16Z</dcterms:created>
  <dcterms:modified xsi:type="dcterms:W3CDTF">2026-01-21T07:34:18Z</dcterms:modified>
</cp:coreProperties>
</file>